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13.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T0099000\Desktop\"/>
    </mc:Choice>
  </mc:AlternateContent>
  <bookViews>
    <workbookView xWindow="0" yWindow="0" windowWidth="28800" windowHeight="11280" tabRatio="739"/>
  </bookViews>
  <sheets>
    <sheet name="Template change log &amp; approval" sheetId="48" r:id="rId1"/>
    <sheet name="SYNTHESE-SUMMARY" sheetId="39" r:id="rId2"/>
    <sheet name="EGAPE-GRAEP" sheetId="40" r:id="rId3"/>
    <sheet name="Annexe A FR" sheetId="12" r:id="rId4"/>
    <sheet name="Annex A EN" sheetId="32" r:id="rId5"/>
    <sheet name="Annexe B FR" sheetId="13" r:id="rId6"/>
    <sheet name="Annex B EN" sheetId="33" r:id="rId7"/>
    <sheet name="Annexe C FR" sheetId="15" r:id="rId8"/>
    <sheet name="Annex C EN" sheetId="34" r:id="rId9"/>
    <sheet name="Annexe D-1 FR " sheetId="43" r:id="rId10"/>
    <sheet name="Annex D-1 EN" sheetId="45" r:id="rId11"/>
    <sheet name="Annexe D-2 FR" sheetId="22" r:id="rId12"/>
    <sheet name="Annex D-2 EN" sheetId="36" r:id="rId13"/>
    <sheet name="UPSLIDE_UndoFormatting" sheetId="47" state="hidden" r:id="rId14"/>
    <sheet name="UPSLIDE_Undo" sheetId="46" state="hidden" r:id="rId15"/>
  </sheets>
  <definedNames>
    <definedName name="___TBD3" localSheetId="4"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_TBD3" localSheetId="6"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_TBD3" localSheetId="8"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_TBD3" localSheetId="10"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_TBD3" localSheetId="12"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_TBD3" localSheetId="9"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_TBD3" localSheetId="11"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_TBD3"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_TBD5"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5"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5"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5"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5"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5"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5"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5"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6"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6"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6"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6"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6"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6"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6"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7"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7"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7"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7"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7"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7"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7"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7"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BD8" localSheetId="4"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_TBD8" localSheetId="6"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_TBD8" localSheetId="8"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_TBD8" localSheetId="10"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_TBD8" localSheetId="12"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_TBD8" localSheetId="9"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_TBD8" localSheetId="11"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_TBD8"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_TDB4"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DB4"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DB4"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DB4"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DB4"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DB4"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DB4"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_TDB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2"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2"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2"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2"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2"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2"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2"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3" localSheetId="4"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TBD3" localSheetId="6"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TBD3" localSheetId="8"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TBD3" localSheetId="10"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TBD3" localSheetId="12"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TBD3" localSheetId="9"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TBD3" localSheetId="11"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TBD3"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TBD5"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5"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5"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5"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5"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5"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5"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5"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6"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6"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6"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6"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6"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6"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6"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7"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7"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7"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7"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7"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7"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7"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7"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BD8" localSheetId="4"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TBD8" localSheetId="6"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TBD8" localSheetId="8"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TBD8" localSheetId="10"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TBD8" localSheetId="12"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TBD8" localSheetId="9"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TBD8" localSheetId="11"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TBD8"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_TDB4"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DB4"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DB4"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DB4"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DB4"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DB4"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DB4"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_TDB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xlnm._FilterDatabase" localSheetId="2" hidden="1">'EGAPE-GRAEP'!$D$32:$W$212</definedName>
    <definedName name="_TBD2"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2"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2"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2"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2"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2"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2"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3" localSheetId="4"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TBD3" localSheetId="6"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TBD3" localSheetId="8"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TBD3" localSheetId="10"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TBD3" localSheetId="12"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TBD3" localSheetId="9"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TBD3" localSheetId="11"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TBD3"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TBD5"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5"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5"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5"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5"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5"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5"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5"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6"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6"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6"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6"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6"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6"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6"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7"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7"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7"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7"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7"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7"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7"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7"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BD8" localSheetId="4"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TBD8" localSheetId="6"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TBD8" localSheetId="8"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TBD8" localSheetId="10"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TBD8" localSheetId="12"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TBD8" localSheetId="9"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TBD8" localSheetId="11"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TBD8"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TDB4"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DB4"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DB4"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DB4"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DB4"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DB4"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DB4"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TDB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_UNDO_UPS_" hidden="1">'SYNTHESE-SUMMARY'!$41:$53</definedName>
    <definedName name="_UNDO_UPS_SEL_" hidden="1">'SYNTHESE-SUMMARY'!$B$42</definedName>
    <definedName name="_UNDO31X31X_" hidden="1">'SYNTHESE-SUMMARY'!$41:$53</definedName>
    <definedName name="codir.A380.4.2"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codir.A380.4.2"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codir.A380.4.2"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codir.A380.4.2"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codir.A380.4.2"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codir.A380.4.2"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codir.A380.4.2"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codir.A380.4.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DCR"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DCR"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DCR"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DCR"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DCR"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DCR"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DCR"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DCR"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ddd"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ddd"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ddd"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ddd"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ddd"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ddd"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ddd"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ddd"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dfgg" localSheetId="4"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dfgg" localSheetId="6"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dfgg" localSheetId="8"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dfgg" localSheetId="10"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dfgg" localSheetId="12"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dfgg" localSheetId="9"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dfgg" localSheetId="11"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dfgg"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fqfefq"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fqfefq"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fqfefq"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fqfefq"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fqfefq"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fqfefq"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fqfefq"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fqfefq"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gret" localSheetId="4"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gret" localSheetId="6"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gret" localSheetId="8"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gret" localSheetId="10"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gret" localSheetId="12"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gret" localSheetId="9"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gret" localSheetId="11"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gret"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pipo" localSheetId="10"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pipo" localSheetId="9"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pipo"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qfqrqe"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qfqrqe"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qfqrqe"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qfqrqe"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qfqrqe"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qfqrqe"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qfqrqe"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qfqrqe"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srqtterq" localSheetId="4"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srqtterq" localSheetId="6"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srqtterq" localSheetId="8"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srqtterq" localSheetId="10"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srqtterq" localSheetId="12"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srqtterq" localSheetId="9"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srqtterq" localSheetId="11"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srqtterq"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TBD"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BD"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BD"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BD"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BD"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BD"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BD"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BD"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est"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est"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est"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est"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est"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est"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est"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est"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oto2"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oto2"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oto2"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oto2"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oto2"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oto2"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oto2"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toto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wrn.Rap1."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wrn.Rap1."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wrn.Rap1."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wrn.Rap1."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wrn.Rap1."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wrn.Rap1."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wrn.Rap1."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wrn.Rap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wrn.Rap1bis." localSheetId="4"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wrn.Rap1bis." localSheetId="6"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wrn.Rap1bis." localSheetId="8"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wrn.Rap1bis." localSheetId="10"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wrn.Rap1bis." localSheetId="12"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wrn.Rap1bis." localSheetId="9"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wrn.Rap1bis." localSheetId="11"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wrn.Rap1bis." hidden="1">{#N/A,#N/A,TRUE,"Page de garde";#N/A,#N/A,TRUE,"0.1 Fiche desciptif programme";#N/A,#N/A,TRUE,"0.2 Orga indus";#N/A,#N/A,TRUE,"1.1 Faits marquants";#N/A,#N/A,TRUE,"1.2 Décisions-actions";#N/A,#N/A,TRUE,"1.3 Indicateur satisfaction";#N/A,#N/A,TRUE,"2.1 Planning directeur";#N/A,#N/A,TRUE,"2.2 Jalons contractuels";#N/A,#N/A,TRUE,"2.3 IMD-IRD";#N/A,#N/A,TRUE,"2.4 DFT";#N/A,#N/A,TRUE,"2.5 Buyers obligations";#N/A,#N/A,TRUE,"3.1 Risques";#N/A,#N/A,TRUE,"3.2 Opportunités";#N/A,#N/A,TRUE,"4.1 Perfs et exigences critique";#N/A,#N/A,TRUE,"5 Charges-capacité";#N/A,#N/A,TRUE,"6 Proch. étapes";#N/A,#N/A,TRUE,"7.1 Statut actions";#N/A,#N/A,TRUE,"7.2 Actions";#N/A,#N/A,TRUE,"7.3 Scurve DRL";#N/A,#N/A,TRUE,"7.4 Gantt"}</definedName>
    <definedName name="wrn.TdB._.complet." localSheetId="4"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wrn.TdB._.complet." localSheetId="6"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wrn.TdB._.complet." localSheetId="8"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wrn.TdB._.complet." localSheetId="10"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wrn.TdB._.complet." localSheetId="12"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wrn.TdB._.complet." localSheetId="9"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wrn.TdB._.complet." localSheetId="11"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wrn.TdB._.complet." hidden="1">{"PageGarde1",#N/A,TRUE,"Page de garde";"Page0_1",#N/A,TRUE,"0.1 Fiche Descriptif Programme";"Page0_2",#N/A,TRUE,"0.2 Organisation";"Page1_1",#N/A,TRUE,"1.1 Faits Marquants";"Page1_2",#N/A,TRUE,"1.2 Décisions-Actions";"Page1_3",#N/A,TRUE,"1.3 Indicateur Satisfaction";"Page2_1",#N/A,TRUE,"2.1 Planning Directeur";"Page2_2",#N/A,TRUE,"2.2 Jalons Contractuels";"Page2_3",#N/A,TRUE,"2.3 IMD-IRD";"Page2_4",#N/A,TRUE,"2.4 Avancement Jalons";"Page2_5",#N/A,TRUE,"2.5 DFT";"Page2_6",#N/A,TRUE,"2.6 Obligations Client";"Page3_1",#N/A,TRUE,"3.1 Risques";"Page3_2",#N/A,TRUE,"3.2 Opportunités";"4_Performances",#N/A,TRUE,"4 Perfs et Exigences Critiques";"Page5_Charges",#N/A,TRUE,"5 Charges-Capacité";"6 Proch Etapes",#N/A,TRUE,"6 Proch. Etapes";"7 Reporting Spec",#N/A,TRUE,"7 Reporting Spec.";"Chap8",#N/A,TRUE,"Chap8";"Page8_1",#N/A,TRUE,"8.1 COP-CEP";"Page8_2",#N/A,TRUE,"8.2 CPP-CPE ";"Page8_3",#N/A,TRUE,"8.3 CPP-CPE par WP";"Page8_4",#N/A,TRUE,"8.4 Dépenses CPR-PPS";"Page8_5",#N/A,TRUE,"8.5 Compte d'Exploitation";"Page8_6",#N/A,TRUE,"8.6 Rentabilité"}</definedName>
    <definedName name="_xlnm.Print_Area" localSheetId="2">'EGAPE-GRAEP'!$B$1:$W$222</definedName>
    <definedName name="_xlnm.Print_Area" localSheetId="0">'Template change log &amp; approval'!$A$4:$M$43</definedName>
  </definedNames>
  <calcPr calcId="162913"/>
</workbook>
</file>

<file path=xl/calcChain.xml><?xml version="1.0" encoding="utf-8"?>
<calcChain xmlns="http://schemas.openxmlformats.org/spreadsheetml/2006/main">
  <c r="B3" i="36" l="1"/>
  <c r="B3" i="45"/>
  <c r="B3" i="34"/>
  <c r="B3" i="33"/>
  <c r="B3" i="22"/>
  <c r="B3" i="43"/>
  <c r="B3" i="15"/>
  <c r="B3" i="13"/>
  <c r="B3" i="12"/>
  <c r="B3" i="32"/>
  <c r="C19" i="40"/>
  <c r="B3" i="39"/>
  <c r="T182" i="40" l="1"/>
  <c r="R182" i="40"/>
  <c r="U182" i="40" s="1"/>
  <c r="Q182" i="40"/>
  <c r="O182" i="40"/>
  <c r="N182" i="40"/>
  <c r="T180" i="40"/>
  <c r="R180" i="40"/>
  <c r="U180" i="40" s="1"/>
  <c r="Q180" i="40"/>
  <c r="O180" i="40"/>
  <c r="N180" i="40"/>
  <c r="T147" i="40"/>
  <c r="R147" i="40"/>
  <c r="U147" i="40" s="1"/>
  <c r="Q147" i="40"/>
  <c r="O147" i="40"/>
  <c r="N147" i="40"/>
  <c r="T82" i="40"/>
  <c r="R82" i="40"/>
  <c r="U82" i="40" s="1"/>
  <c r="Q82" i="40"/>
  <c r="O82" i="40"/>
  <c r="N82" i="40"/>
  <c r="T80" i="40"/>
  <c r="R80" i="40"/>
  <c r="U80" i="40" s="1"/>
  <c r="Q80" i="40"/>
  <c r="O80" i="40"/>
  <c r="N80" i="40"/>
  <c r="T71" i="40"/>
  <c r="R71" i="40"/>
  <c r="U71" i="40" s="1"/>
  <c r="Q71" i="40"/>
  <c r="O71" i="40"/>
  <c r="N71" i="40"/>
  <c r="T70" i="40"/>
  <c r="R70" i="40"/>
  <c r="U70" i="40" s="1"/>
  <c r="Q70" i="40"/>
  <c r="O70" i="40"/>
  <c r="N70" i="40"/>
  <c r="T69" i="40"/>
  <c r="R69" i="40"/>
  <c r="U69" i="40" s="1"/>
  <c r="Q69" i="40"/>
  <c r="O69" i="40"/>
  <c r="N69" i="40"/>
  <c r="V71" i="40" l="1"/>
  <c r="V80" i="40"/>
  <c r="V70" i="40"/>
  <c r="V69" i="40"/>
  <c r="P69" i="40"/>
  <c r="P82" i="40"/>
  <c r="V182" i="40"/>
  <c r="P80" i="40"/>
  <c r="V147" i="40"/>
  <c r="P182" i="40"/>
  <c r="P70" i="40"/>
  <c r="P147" i="40"/>
  <c r="P71" i="40"/>
  <c r="P180" i="40"/>
  <c r="V180" i="40"/>
  <c r="V82" i="40"/>
  <c r="S182" i="40"/>
  <c r="S180" i="40"/>
  <c r="S147" i="40"/>
  <c r="S82" i="40"/>
  <c r="S80" i="40"/>
  <c r="S71" i="40"/>
  <c r="S70" i="40"/>
  <c r="S69" i="40"/>
  <c r="A182" i="40"/>
  <c r="T102" i="40" l="1"/>
  <c r="R102" i="40"/>
  <c r="U102" i="40" s="1"/>
  <c r="V102" i="40" s="1"/>
  <c r="Q102" i="40"/>
  <c r="O102" i="40"/>
  <c r="N102" i="40"/>
  <c r="A102" i="40"/>
  <c r="P102" i="40" l="1"/>
  <c r="S102" i="40"/>
  <c r="T105" i="40"/>
  <c r="R105" i="40"/>
  <c r="U105" i="40" s="1"/>
  <c r="V105" i="40" s="1"/>
  <c r="Q105" i="40"/>
  <c r="O105" i="40"/>
  <c r="N105" i="40"/>
  <c r="A105" i="40"/>
  <c r="P105" i="40" l="1"/>
  <c r="S105" i="40"/>
  <c r="T63" i="40"/>
  <c r="R63" i="40"/>
  <c r="U63" i="40" s="1"/>
  <c r="V63" i="40" s="1"/>
  <c r="Q63" i="40"/>
  <c r="O63" i="40"/>
  <c r="N63" i="40"/>
  <c r="A63" i="40"/>
  <c r="T62" i="40"/>
  <c r="R62" i="40"/>
  <c r="S62" i="40" s="1"/>
  <c r="Q62" i="40"/>
  <c r="O62" i="40"/>
  <c r="P62" i="40" s="1"/>
  <c r="N62" i="40"/>
  <c r="A62" i="40"/>
  <c r="T61" i="40"/>
  <c r="R61" i="40"/>
  <c r="U61" i="40" s="1"/>
  <c r="Q61" i="40"/>
  <c r="O61" i="40"/>
  <c r="N61" i="40"/>
  <c r="A61" i="40"/>
  <c r="T60" i="40"/>
  <c r="R60" i="40"/>
  <c r="U60" i="40" s="1"/>
  <c r="Q60" i="40"/>
  <c r="O60" i="40"/>
  <c r="N60" i="40"/>
  <c r="A60" i="40"/>
  <c r="T59" i="40"/>
  <c r="R59" i="40"/>
  <c r="U59" i="40" s="1"/>
  <c r="V59" i="40" s="1"/>
  <c r="Q59" i="40"/>
  <c r="O59" i="40"/>
  <c r="N59" i="40"/>
  <c r="A59" i="40"/>
  <c r="V60" i="40" l="1"/>
  <c r="P60" i="40"/>
  <c r="V61" i="40"/>
  <c r="P59" i="40"/>
  <c r="P61" i="40"/>
  <c r="P63" i="40"/>
  <c r="S63" i="40"/>
  <c r="U62" i="40"/>
  <c r="V62" i="40" s="1"/>
  <c r="S61" i="40"/>
  <c r="S60" i="40"/>
  <c r="S59" i="40"/>
  <c r="N39" i="40"/>
  <c r="O39" i="40"/>
  <c r="Q39" i="40"/>
  <c r="R39" i="40"/>
  <c r="T39" i="40"/>
  <c r="N40" i="40"/>
  <c r="O40" i="40"/>
  <c r="Q40" i="40"/>
  <c r="R40" i="40"/>
  <c r="S40" i="40" s="1"/>
  <c r="T40" i="40"/>
  <c r="N41" i="40"/>
  <c r="O41" i="40"/>
  <c r="Q41" i="40"/>
  <c r="R41" i="40"/>
  <c r="S41" i="40" s="1"/>
  <c r="T41" i="40"/>
  <c r="N42" i="40"/>
  <c r="O42" i="40"/>
  <c r="Q42" i="40"/>
  <c r="R42" i="40"/>
  <c r="U42" i="40" s="1"/>
  <c r="V42" i="40" s="1"/>
  <c r="T42" i="40"/>
  <c r="N43" i="40"/>
  <c r="O43" i="40"/>
  <c r="Q43" i="40"/>
  <c r="R43" i="40"/>
  <c r="U43" i="40" s="1"/>
  <c r="V43" i="40" s="1"/>
  <c r="T43" i="40"/>
  <c r="N46" i="40"/>
  <c r="O46" i="40"/>
  <c r="Q46" i="40"/>
  <c r="R46" i="40"/>
  <c r="T46" i="40"/>
  <c r="N48" i="40"/>
  <c r="O48" i="40"/>
  <c r="Q48" i="40"/>
  <c r="R48" i="40"/>
  <c r="S48" i="40" s="1"/>
  <c r="T48" i="40"/>
  <c r="N51" i="40"/>
  <c r="O51" i="40"/>
  <c r="Q51" i="40"/>
  <c r="R51" i="40"/>
  <c r="S51" i="40" s="1"/>
  <c r="T51" i="40"/>
  <c r="N52" i="40"/>
  <c r="O52" i="40"/>
  <c r="Q52" i="40"/>
  <c r="R52" i="40"/>
  <c r="T52" i="40"/>
  <c r="N53" i="40"/>
  <c r="O53" i="40"/>
  <c r="Q53" i="40"/>
  <c r="R53" i="40"/>
  <c r="U53" i="40" s="1"/>
  <c r="T53" i="40"/>
  <c r="N54" i="40"/>
  <c r="O54" i="40"/>
  <c r="Q54" i="40"/>
  <c r="R54" i="40"/>
  <c r="S54" i="40" s="1"/>
  <c r="T54" i="40"/>
  <c r="N55" i="40"/>
  <c r="O55" i="40"/>
  <c r="Q55" i="40"/>
  <c r="R55" i="40"/>
  <c r="T55" i="40"/>
  <c r="N56" i="40"/>
  <c r="O56" i="40"/>
  <c r="Q56" i="40"/>
  <c r="R56" i="40"/>
  <c r="U56" i="40" s="1"/>
  <c r="T56" i="40"/>
  <c r="N66" i="40"/>
  <c r="O66" i="40"/>
  <c r="Q66" i="40"/>
  <c r="R66" i="40"/>
  <c r="S66" i="40" s="1"/>
  <c r="T66" i="40"/>
  <c r="N67" i="40"/>
  <c r="O67" i="40"/>
  <c r="Q67" i="40"/>
  <c r="R67" i="40"/>
  <c r="U67" i="40" s="1"/>
  <c r="T67" i="40"/>
  <c r="N75" i="40"/>
  <c r="O75" i="40"/>
  <c r="Q75" i="40"/>
  <c r="R75" i="40"/>
  <c r="T75" i="40"/>
  <c r="N77" i="40"/>
  <c r="O77" i="40"/>
  <c r="Q77" i="40"/>
  <c r="R77" i="40"/>
  <c r="T77" i="40"/>
  <c r="N85" i="40"/>
  <c r="O85" i="40"/>
  <c r="Q85" i="40"/>
  <c r="R85" i="40"/>
  <c r="T85" i="40"/>
  <c r="N86" i="40"/>
  <c r="O86" i="40"/>
  <c r="Q86" i="40"/>
  <c r="R86" i="40"/>
  <c r="T86" i="40"/>
  <c r="N87" i="40"/>
  <c r="O87" i="40"/>
  <c r="Q87" i="40"/>
  <c r="R87" i="40"/>
  <c r="S87" i="40" s="1"/>
  <c r="T87" i="40"/>
  <c r="N88" i="40"/>
  <c r="O88" i="40"/>
  <c r="Q88" i="40"/>
  <c r="R88" i="40"/>
  <c r="T88" i="40"/>
  <c r="N90" i="40"/>
  <c r="O90" i="40"/>
  <c r="Q90" i="40"/>
  <c r="R90" i="40"/>
  <c r="S90" i="40" s="1"/>
  <c r="T90" i="40"/>
  <c r="N92" i="40"/>
  <c r="O92" i="40"/>
  <c r="Q92" i="40"/>
  <c r="R92" i="40"/>
  <c r="T92" i="40"/>
  <c r="N94" i="40"/>
  <c r="O94" i="40"/>
  <c r="Q94" i="40"/>
  <c r="R94" i="40"/>
  <c r="U94" i="40" s="1"/>
  <c r="T94" i="40"/>
  <c r="N95" i="40"/>
  <c r="O95" i="40"/>
  <c r="Q95" i="40"/>
  <c r="R95" i="40"/>
  <c r="S95" i="40" s="1"/>
  <c r="T95" i="40"/>
  <c r="N99" i="40"/>
  <c r="O99" i="40"/>
  <c r="Q99" i="40"/>
  <c r="R99" i="40"/>
  <c r="S99" i="40" s="1"/>
  <c r="T99" i="40"/>
  <c r="N100" i="40"/>
  <c r="O100" i="40"/>
  <c r="Q100" i="40"/>
  <c r="R100" i="40"/>
  <c r="U100" i="40" s="1"/>
  <c r="T100" i="40"/>
  <c r="N101" i="40"/>
  <c r="O101" i="40"/>
  <c r="Q101" i="40"/>
  <c r="R101" i="40"/>
  <c r="T101" i="40"/>
  <c r="N103" i="40"/>
  <c r="O103" i="40"/>
  <c r="Q103" i="40"/>
  <c r="R103" i="40"/>
  <c r="S103" i="40" s="1"/>
  <c r="T103" i="40"/>
  <c r="N106" i="40"/>
  <c r="O106" i="40"/>
  <c r="Q106" i="40"/>
  <c r="R106" i="40"/>
  <c r="T106" i="40"/>
  <c r="N109" i="40"/>
  <c r="O109" i="40"/>
  <c r="Q109" i="40"/>
  <c r="R109" i="40"/>
  <c r="U109" i="40" s="1"/>
  <c r="T109" i="40"/>
  <c r="N112" i="40"/>
  <c r="O112" i="40"/>
  <c r="Q112" i="40"/>
  <c r="R112" i="40"/>
  <c r="U112" i="40" s="1"/>
  <c r="T112" i="40"/>
  <c r="N115" i="40"/>
  <c r="O115" i="40"/>
  <c r="Q115" i="40"/>
  <c r="R115" i="40"/>
  <c r="S115" i="40" s="1"/>
  <c r="T115" i="40"/>
  <c r="N116" i="40"/>
  <c r="O116" i="40"/>
  <c r="Q116" i="40"/>
  <c r="R116" i="40"/>
  <c r="U116" i="40" s="1"/>
  <c r="T116" i="40"/>
  <c r="N119" i="40"/>
  <c r="O119" i="40"/>
  <c r="Q119" i="40"/>
  <c r="R119" i="40"/>
  <c r="U119" i="40" s="1"/>
  <c r="V119" i="40" s="1"/>
  <c r="T119" i="40"/>
  <c r="N120" i="40"/>
  <c r="O120" i="40"/>
  <c r="Q120" i="40"/>
  <c r="R120" i="40"/>
  <c r="T120" i="40"/>
  <c r="N121" i="40"/>
  <c r="O121" i="40"/>
  <c r="Q121" i="40"/>
  <c r="R121" i="40"/>
  <c r="U121" i="40" s="1"/>
  <c r="T121" i="40"/>
  <c r="N123" i="40"/>
  <c r="O123" i="40"/>
  <c r="Q123" i="40"/>
  <c r="R123" i="40"/>
  <c r="U123" i="40" s="1"/>
  <c r="T123" i="40"/>
  <c r="N124" i="40"/>
  <c r="O124" i="40"/>
  <c r="Q124" i="40"/>
  <c r="R124" i="40"/>
  <c r="T124" i="40"/>
  <c r="N126" i="40"/>
  <c r="O126" i="40"/>
  <c r="Q126" i="40"/>
  <c r="R126" i="40"/>
  <c r="U126" i="40" s="1"/>
  <c r="T126" i="40"/>
  <c r="N127" i="40"/>
  <c r="O127" i="40"/>
  <c r="Q127" i="40"/>
  <c r="R127" i="40"/>
  <c r="T127" i="40"/>
  <c r="N128" i="40"/>
  <c r="O128" i="40"/>
  <c r="Q128" i="40"/>
  <c r="R128" i="40"/>
  <c r="U128" i="40" s="1"/>
  <c r="V128" i="40" s="1"/>
  <c r="T128" i="40"/>
  <c r="N130" i="40"/>
  <c r="O130" i="40"/>
  <c r="Q130" i="40"/>
  <c r="R130" i="40"/>
  <c r="T130" i="40"/>
  <c r="N132" i="40"/>
  <c r="O132" i="40"/>
  <c r="Q132" i="40"/>
  <c r="R132" i="40"/>
  <c r="S132" i="40" s="1"/>
  <c r="T132" i="40"/>
  <c r="N134" i="40"/>
  <c r="O134" i="40"/>
  <c r="Q134" i="40"/>
  <c r="R134" i="40"/>
  <c r="S134" i="40" s="1"/>
  <c r="T134" i="40"/>
  <c r="N137" i="40"/>
  <c r="O137" i="40"/>
  <c r="Q137" i="40"/>
  <c r="R137" i="40"/>
  <c r="T137" i="40"/>
  <c r="N139" i="40"/>
  <c r="O139" i="40"/>
  <c r="Q139" i="40"/>
  <c r="R139" i="40"/>
  <c r="U139" i="40" s="1"/>
  <c r="T139" i="40"/>
  <c r="N140" i="40"/>
  <c r="O140" i="40"/>
  <c r="Q140" i="40"/>
  <c r="R140" i="40"/>
  <c r="T140" i="40"/>
  <c r="N141" i="40"/>
  <c r="O141" i="40"/>
  <c r="Q141" i="40"/>
  <c r="R141" i="40"/>
  <c r="U141" i="40" s="1"/>
  <c r="V141" i="40" s="1"/>
  <c r="T141" i="40"/>
  <c r="N143" i="40"/>
  <c r="O143" i="40"/>
  <c r="Q143" i="40"/>
  <c r="R143" i="40"/>
  <c r="T143" i="40"/>
  <c r="N145" i="40"/>
  <c r="O145" i="40"/>
  <c r="Q145" i="40"/>
  <c r="R145" i="40"/>
  <c r="U145" i="40" s="1"/>
  <c r="T145" i="40"/>
  <c r="N149" i="40"/>
  <c r="O149" i="40"/>
  <c r="Q149" i="40"/>
  <c r="R149" i="40"/>
  <c r="U149" i="40" s="1"/>
  <c r="T149" i="40"/>
  <c r="N153" i="40"/>
  <c r="O153" i="40"/>
  <c r="Q153" i="40"/>
  <c r="R153" i="40"/>
  <c r="S153" i="40" s="1"/>
  <c r="T153" i="40"/>
  <c r="N154" i="40"/>
  <c r="O154" i="40"/>
  <c r="Q154" i="40"/>
  <c r="R154" i="40"/>
  <c r="U154" i="40" s="1"/>
  <c r="T154" i="40"/>
  <c r="N156" i="40"/>
  <c r="O156" i="40"/>
  <c r="Q156" i="40"/>
  <c r="R156" i="40"/>
  <c r="S156" i="40" s="1"/>
  <c r="T156" i="40"/>
  <c r="N157" i="40"/>
  <c r="O157" i="40"/>
  <c r="Q157" i="40"/>
  <c r="R157" i="40"/>
  <c r="U157" i="40" s="1"/>
  <c r="V157" i="40" s="1"/>
  <c r="T157" i="40"/>
  <c r="N158" i="40"/>
  <c r="O158" i="40"/>
  <c r="Q158" i="40"/>
  <c r="R158" i="40"/>
  <c r="U158" i="40" s="1"/>
  <c r="V158" i="40" s="1"/>
  <c r="T158" i="40"/>
  <c r="N159" i="40"/>
  <c r="O159" i="40"/>
  <c r="Q159" i="40"/>
  <c r="R159" i="40"/>
  <c r="S159" i="40" s="1"/>
  <c r="T159" i="40"/>
  <c r="N161" i="40"/>
  <c r="O161" i="40"/>
  <c r="Q161" i="40"/>
  <c r="R161" i="40"/>
  <c r="U161" i="40" s="1"/>
  <c r="T161" i="40"/>
  <c r="N164" i="40"/>
  <c r="O164" i="40"/>
  <c r="Q164" i="40"/>
  <c r="R164" i="40"/>
  <c r="S164" i="40" s="1"/>
  <c r="T164" i="40"/>
  <c r="N166" i="40"/>
  <c r="O166" i="40"/>
  <c r="Q166" i="40"/>
  <c r="R166" i="40"/>
  <c r="S166" i="40" s="1"/>
  <c r="T166" i="40"/>
  <c r="N167" i="40"/>
  <c r="O167" i="40"/>
  <c r="Q167" i="40"/>
  <c r="R167" i="40"/>
  <c r="U167" i="40" s="1"/>
  <c r="T167" i="40"/>
  <c r="N169" i="40"/>
  <c r="O169" i="40"/>
  <c r="Q169" i="40"/>
  <c r="R169" i="40"/>
  <c r="U169" i="40" s="1"/>
  <c r="T169" i="40"/>
  <c r="N171" i="40"/>
  <c r="O171" i="40"/>
  <c r="Q171" i="40"/>
  <c r="R171" i="40"/>
  <c r="S171" i="40" s="1"/>
  <c r="T171" i="40"/>
  <c r="N173" i="40"/>
  <c r="O173" i="40"/>
  <c r="Q173" i="40"/>
  <c r="R173" i="40"/>
  <c r="U173" i="40" s="1"/>
  <c r="T173" i="40"/>
  <c r="N174" i="40"/>
  <c r="O174" i="40"/>
  <c r="Q174" i="40"/>
  <c r="R174" i="40"/>
  <c r="S174" i="40" s="1"/>
  <c r="T174" i="40"/>
  <c r="N175" i="40"/>
  <c r="O175" i="40"/>
  <c r="Q175" i="40"/>
  <c r="R175" i="40"/>
  <c r="U175" i="40" s="1"/>
  <c r="V175" i="40" s="1"/>
  <c r="T175" i="40"/>
  <c r="N178" i="40"/>
  <c r="O178" i="40"/>
  <c r="Q178" i="40"/>
  <c r="R178" i="40"/>
  <c r="S178" i="40" s="1"/>
  <c r="T178" i="40"/>
  <c r="N179" i="40"/>
  <c r="O179" i="40"/>
  <c r="Q179" i="40"/>
  <c r="R179" i="40"/>
  <c r="S179" i="40" s="1"/>
  <c r="T179" i="40"/>
  <c r="N181" i="40"/>
  <c r="O181" i="40"/>
  <c r="Q181" i="40"/>
  <c r="R181" i="40"/>
  <c r="S181" i="40" s="1"/>
  <c r="T181" i="40"/>
  <c r="N183" i="40"/>
  <c r="O183" i="40"/>
  <c r="Q183" i="40"/>
  <c r="R183" i="40"/>
  <c r="U183" i="40" s="1"/>
  <c r="T183" i="40"/>
  <c r="N185" i="40"/>
  <c r="O185" i="40"/>
  <c r="Q185" i="40"/>
  <c r="R185" i="40"/>
  <c r="S185" i="40" s="1"/>
  <c r="T185" i="40"/>
  <c r="N187" i="40"/>
  <c r="O187" i="40"/>
  <c r="Q187" i="40"/>
  <c r="R187" i="40"/>
  <c r="U187" i="40" s="1"/>
  <c r="T187" i="40"/>
  <c r="N188" i="40"/>
  <c r="O188" i="40"/>
  <c r="Q188" i="40"/>
  <c r="R188" i="40"/>
  <c r="S188" i="40" s="1"/>
  <c r="T188" i="40"/>
  <c r="N190" i="40"/>
  <c r="O190" i="40"/>
  <c r="Q190" i="40"/>
  <c r="R190" i="40"/>
  <c r="U190" i="40" s="1"/>
  <c r="T190" i="40"/>
  <c r="N191" i="40"/>
  <c r="O191" i="40"/>
  <c r="Q191" i="40"/>
  <c r="R191" i="40"/>
  <c r="S191" i="40" s="1"/>
  <c r="T191" i="40"/>
  <c r="N192" i="40"/>
  <c r="O192" i="40"/>
  <c r="Q192" i="40"/>
  <c r="R192" i="40"/>
  <c r="U192" i="40" s="1"/>
  <c r="T192" i="40"/>
  <c r="N195" i="40"/>
  <c r="O195" i="40"/>
  <c r="Q195" i="40"/>
  <c r="R195" i="40"/>
  <c r="U195" i="40" s="1"/>
  <c r="T195" i="40"/>
  <c r="N197" i="40"/>
  <c r="O197" i="40"/>
  <c r="Q197" i="40"/>
  <c r="R197" i="40"/>
  <c r="S197" i="40" s="1"/>
  <c r="T197" i="40"/>
  <c r="N198" i="40"/>
  <c r="O198" i="40"/>
  <c r="Q198" i="40"/>
  <c r="R198" i="40"/>
  <c r="S198" i="40" s="1"/>
  <c r="T198" i="40"/>
  <c r="N199" i="40"/>
  <c r="O199" i="40"/>
  <c r="Q199" i="40"/>
  <c r="R199" i="40"/>
  <c r="S199" i="40" s="1"/>
  <c r="T199" i="40"/>
  <c r="N200" i="40"/>
  <c r="O200" i="40"/>
  <c r="Q200" i="40"/>
  <c r="R200" i="40"/>
  <c r="U200" i="40" s="1"/>
  <c r="T200" i="40"/>
  <c r="N201" i="40"/>
  <c r="O201" i="40"/>
  <c r="Q201" i="40"/>
  <c r="R201" i="40"/>
  <c r="U201" i="40" s="1"/>
  <c r="T201" i="40"/>
  <c r="N202" i="40"/>
  <c r="O202" i="40"/>
  <c r="Q202" i="40"/>
  <c r="R202" i="40"/>
  <c r="U202" i="40" s="1"/>
  <c r="V202" i="40" s="1"/>
  <c r="T202" i="40"/>
  <c r="N204" i="40"/>
  <c r="O204" i="40"/>
  <c r="Q204" i="40"/>
  <c r="R204" i="40"/>
  <c r="S204" i="40" s="1"/>
  <c r="T204" i="40"/>
  <c r="N205" i="40"/>
  <c r="O205" i="40"/>
  <c r="Q205" i="40"/>
  <c r="R205" i="40"/>
  <c r="U205" i="40" s="1"/>
  <c r="T205" i="40"/>
  <c r="N206" i="40"/>
  <c r="O206" i="40"/>
  <c r="Q206" i="40"/>
  <c r="R206" i="40"/>
  <c r="U206" i="40" s="1"/>
  <c r="T206" i="40"/>
  <c r="N207" i="40"/>
  <c r="O207" i="40"/>
  <c r="Q207" i="40"/>
  <c r="R207" i="40"/>
  <c r="S207" i="40" s="1"/>
  <c r="T207" i="40"/>
  <c r="N210" i="40"/>
  <c r="O210" i="40"/>
  <c r="Q210" i="40"/>
  <c r="R210" i="40"/>
  <c r="S210" i="40" s="1"/>
  <c r="T210" i="40"/>
  <c r="N212" i="40"/>
  <c r="O212" i="40"/>
  <c r="Q212" i="40"/>
  <c r="R212" i="40"/>
  <c r="U212" i="40" s="1"/>
  <c r="T212" i="40"/>
  <c r="V149" i="40" l="1"/>
  <c r="V116" i="40"/>
  <c r="P210" i="40"/>
  <c r="P204" i="40"/>
  <c r="P199" i="40"/>
  <c r="P195" i="40"/>
  <c r="P188" i="40"/>
  <c r="P181" i="40"/>
  <c r="P174" i="40"/>
  <c r="P167" i="40"/>
  <c r="P159" i="40"/>
  <c r="P154" i="40"/>
  <c r="P143" i="40"/>
  <c r="P139" i="40"/>
  <c r="P130" i="40"/>
  <c r="P124" i="40"/>
  <c r="P119" i="40"/>
  <c r="P109" i="40"/>
  <c r="P100" i="40"/>
  <c r="P92" i="40"/>
  <c r="P86" i="40"/>
  <c r="P67" i="40"/>
  <c r="V190" i="40"/>
  <c r="V139" i="40"/>
  <c r="P212" i="40"/>
  <c r="P205" i="40"/>
  <c r="P200" i="40"/>
  <c r="P197" i="40"/>
  <c r="P190" i="40"/>
  <c r="P183" i="40"/>
  <c r="P175" i="40"/>
  <c r="P169" i="40"/>
  <c r="P161" i="40"/>
  <c r="P156" i="40"/>
  <c r="P145" i="40"/>
  <c r="P140" i="40"/>
  <c r="P132" i="40"/>
  <c r="P126" i="40"/>
  <c r="V123" i="40"/>
  <c r="P120" i="40"/>
  <c r="P112" i="40"/>
  <c r="P101" i="40"/>
  <c r="P94" i="40"/>
  <c r="P87" i="40"/>
  <c r="P75" i="40"/>
  <c r="V121" i="40"/>
  <c r="V212" i="40"/>
  <c r="P207" i="40"/>
  <c r="V205" i="40"/>
  <c r="P202" i="40"/>
  <c r="V200" i="40"/>
  <c r="P198" i="40"/>
  <c r="P192" i="40"/>
  <c r="P187" i="40"/>
  <c r="V183" i="40"/>
  <c r="P179" i="40"/>
  <c r="P173" i="40"/>
  <c r="V169" i="40"/>
  <c r="P166" i="40"/>
  <c r="V161" i="40"/>
  <c r="P158" i="40"/>
  <c r="P153" i="40"/>
  <c r="V145" i="40"/>
  <c r="P137" i="40"/>
  <c r="P128" i="40"/>
  <c r="V126" i="40"/>
  <c r="P123" i="40"/>
  <c r="P116" i="40"/>
  <c r="V112" i="40"/>
  <c r="P106" i="40"/>
  <c r="P99" i="40"/>
  <c r="V94" i="40"/>
  <c r="P90" i="40"/>
  <c r="P85" i="40"/>
  <c r="P66" i="40"/>
  <c r="P53" i="40"/>
  <c r="P46" i="40"/>
  <c r="P40" i="40"/>
  <c r="P206" i="40"/>
  <c r="P201" i="40"/>
  <c r="P191" i="40"/>
  <c r="P185" i="40"/>
  <c r="P178" i="40"/>
  <c r="P171" i="40"/>
  <c r="P164" i="40"/>
  <c r="P157" i="40"/>
  <c r="V154" i="40"/>
  <c r="P149" i="40"/>
  <c r="P141" i="40"/>
  <c r="P134" i="40"/>
  <c r="P127" i="40"/>
  <c r="P121" i="40"/>
  <c r="P115" i="40"/>
  <c r="P103" i="40"/>
  <c r="P95" i="40"/>
  <c r="P88" i="40"/>
  <c r="P77" i="40"/>
  <c r="P56" i="40"/>
  <c r="P52" i="40"/>
  <c r="P43" i="40"/>
  <c r="P39" i="40"/>
  <c r="V206" i="40"/>
  <c r="V201" i="40"/>
  <c r="V195" i="40"/>
  <c r="V192" i="40"/>
  <c r="V187" i="40"/>
  <c r="V173" i="40"/>
  <c r="V167" i="40"/>
  <c r="V109" i="40"/>
  <c r="V100" i="40"/>
  <c r="V67" i="40"/>
  <c r="P55" i="40"/>
  <c r="P51" i="40"/>
  <c r="P42" i="40"/>
  <c r="V56" i="40"/>
  <c r="P54" i="40"/>
  <c r="P48" i="40"/>
  <c r="P41" i="40"/>
  <c r="V53" i="40"/>
  <c r="S126" i="40"/>
  <c r="U87" i="40"/>
  <c r="V87" i="40" s="1"/>
  <c r="U48" i="40"/>
  <c r="V48" i="40" s="1"/>
  <c r="S112" i="40"/>
  <c r="U66" i="40"/>
  <c r="V66" i="40" s="1"/>
  <c r="U134" i="40"/>
  <c r="V134" i="40" s="1"/>
  <c r="U99" i="40"/>
  <c r="V99" i="40" s="1"/>
  <c r="U90" i="40"/>
  <c r="V90" i="40" s="1"/>
  <c r="U51" i="40"/>
  <c r="V51" i="40" s="1"/>
  <c r="U103" i="40"/>
  <c r="V103" i="40" s="1"/>
  <c r="S202" i="40"/>
  <c r="S201" i="40"/>
  <c r="U197" i="40"/>
  <c r="V197" i="40" s="1"/>
  <c r="S192" i="40"/>
  <c r="S187" i="40"/>
  <c r="U179" i="40"/>
  <c r="V179" i="40" s="1"/>
  <c r="S173" i="40"/>
  <c r="S167" i="40"/>
  <c r="S123" i="40"/>
  <c r="S121" i="40"/>
  <c r="S109" i="40"/>
  <c r="S212" i="40"/>
  <c r="S183" i="40"/>
  <c r="U166" i="40"/>
  <c r="V166" i="40" s="1"/>
  <c r="U164" i="40"/>
  <c r="V164" i="40" s="1"/>
  <c r="U41" i="40"/>
  <c r="V41" i="40" s="1"/>
  <c r="U40" i="40"/>
  <c r="V40" i="40" s="1"/>
  <c r="S205" i="40"/>
  <c r="S200" i="40"/>
  <c r="U199" i="40"/>
  <c r="V199" i="40" s="1"/>
  <c r="S190" i="40"/>
  <c r="U181" i="40"/>
  <c r="V181" i="40" s="1"/>
  <c r="S175" i="40"/>
  <c r="S161" i="40"/>
  <c r="S157" i="40"/>
  <c r="U153" i="40"/>
  <c r="V153" i="40" s="1"/>
  <c r="S145" i="40"/>
  <c r="S141" i="40"/>
  <c r="U132" i="40"/>
  <c r="V132" i="40" s="1"/>
  <c r="S128" i="40"/>
  <c r="S119" i="40"/>
  <c r="U115" i="40"/>
  <c r="V115" i="40" s="1"/>
  <c r="U95" i="40"/>
  <c r="V95" i="40" s="1"/>
  <c r="U54" i="40"/>
  <c r="V54" i="40" s="1"/>
  <c r="S42" i="40"/>
  <c r="S206" i="40"/>
  <c r="S195" i="40"/>
  <c r="S169" i="40"/>
  <c r="U159" i="40"/>
  <c r="V159" i="40" s="1"/>
  <c r="S158" i="40"/>
  <c r="S154" i="40"/>
  <c r="S149" i="40"/>
  <c r="S139" i="40"/>
  <c r="U210" i="40"/>
  <c r="V210" i="40" s="1"/>
  <c r="U207" i="40"/>
  <c r="V207" i="40" s="1"/>
  <c r="U204" i="40"/>
  <c r="V204" i="40" s="1"/>
  <c r="U198" i="40"/>
  <c r="V198" i="40" s="1"/>
  <c r="U191" i="40"/>
  <c r="V191" i="40" s="1"/>
  <c r="U188" i="40"/>
  <c r="V188" i="40" s="1"/>
  <c r="U185" i="40"/>
  <c r="V185" i="40" s="1"/>
  <c r="U178" i="40"/>
  <c r="V178" i="40" s="1"/>
  <c r="U174" i="40"/>
  <c r="V174" i="40" s="1"/>
  <c r="U171" i="40"/>
  <c r="V171" i="40" s="1"/>
  <c r="S143" i="40"/>
  <c r="U143" i="40"/>
  <c r="V143" i="40" s="1"/>
  <c r="S39" i="40"/>
  <c r="U39" i="40"/>
  <c r="V39" i="40" s="1"/>
  <c r="U156" i="40"/>
  <c r="V156" i="40" s="1"/>
  <c r="S140" i="40"/>
  <c r="U140" i="40"/>
  <c r="V140" i="40" s="1"/>
  <c r="S130" i="40"/>
  <c r="U130" i="40"/>
  <c r="V130" i="40" s="1"/>
  <c r="S124" i="40"/>
  <c r="U124" i="40"/>
  <c r="V124" i="40" s="1"/>
  <c r="S127" i="40"/>
  <c r="U127" i="40"/>
  <c r="V127" i="40" s="1"/>
  <c r="S120" i="40"/>
  <c r="U120" i="40"/>
  <c r="V120" i="40" s="1"/>
  <c r="S137" i="40"/>
  <c r="U137" i="40"/>
  <c r="V137" i="40" s="1"/>
  <c r="S116" i="40"/>
  <c r="S106" i="40"/>
  <c r="U106" i="40"/>
  <c r="V106" i="40" s="1"/>
  <c r="S86" i="40"/>
  <c r="U86" i="40"/>
  <c r="V86" i="40" s="1"/>
  <c r="S101" i="40"/>
  <c r="U101" i="40"/>
  <c r="V101" i="40" s="1"/>
  <c r="S77" i="40"/>
  <c r="U77" i="40"/>
  <c r="V77" i="40" s="1"/>
  <c r="S55" i="40"/>
  <c r="U55" i="40"/>
  <c r="V55" i="40" s="1"/>
  <c r="S92" i="40"/>
  <c r="U92" i="40"/>
  <c r="V92" i="40" s="1"/>
  <c r="S100" i="40"/>
  <c r="S94" i="40"/>
  <c r="U88" i="40"/>
  <c r="V88" i="40" s="1"/>
  <c r="S88" i="40"/>
  <c r="U85" i="40"/>
  <c r="V85" i="40" s="1"/>
  <c r="S85" i="40"/>
  <c r="U75" i="40"/>
  <c r="V75" i="40" s="1"/>
  <c r="S75" i="40"/>
  <c r="S52" i="40"/>
  <c r="U52" i="40"/>
  <c r="V52" i="40" s="1"/>
  <c r="S46" i="40"/>
  <c r="U46" i="40"/>
  <c r="V46" i="40" s="1"/>
  <c r="S67" i="40"/>
  <c r="S56" i="40"/>
  <c r="S53" i="40"/>
  <c r="S43" i="40"/>
  <c r="D25" i="39"/>
  <c r="A174" i="40" l="1"/>
  <c r="A42" i="40" l="1"/>
  <c r="A43" i="40"/>
  <c r="A199" i="40"/>
  <c r="M24" i="40" l="1"/>
  <c r="J6" i="40" l="1"/>
  <c r="I6" i="40"/>
  <c r="H6" i="40"/>
  <c r="G6" i="40"/>
  <c r="M23" i="40"/>
  <c r="K25" i="40"/>
  <c r="K24" i="40"/>
  <c r="K23" i="40"/>
  <c r="T3" i="40"/>
  <c r="S3" i="40"/>
  <c r="R36" i="40"/>
  <c r="R7" i="40" l="1"/>
  <c r="R6" i="40"/>
  <c r="L26" i="39" s="1"/>
  <c r="H34" i="39" s="1"/>
  <c r="R14" i="40"/>
  <c r="R10" i="40"/>
  <c r="R17" i="40"/>
  <c r="R13" i="40"/>
  <c r="R9" i="40"/>
  <c r="R16" i="40"/>
  <c r="R12" i="40"/>
  <c r="R8" i="40"/>
  <c r="R15" i="40"/>
  <c r="R11" i="40"/>
  <c r="D27" i="39" l="1"/>
  <c r="D26" i="39"/>
  <c r="A212" i="40"/>
  <c r="A211" i="40"/>
  <c r="A210" i="40"/>
  <c r="A209" i="40"/>
  <c r="A208" i="40"/>
  <c r="A207" i="40"/>
  <c r="A206" i="40"/>
  <c r="A205" i="40"/>
  <c r="A204" i="40"/>
  <c r="A203" i="40"/>
  <c r="A200" i="40"/>
  <c r="A198" i="40"/>
  <c r="A197" i="40"/>
  <c r="A196" i="40"/>
  <c r="A195" i="40"/>
  <c r="A194" i="40"/>
  <c r="A193" i="40"/>
  <c r="A192" i="40"/>
  <c r="A191" i="40"/>
  <c r="A190" i="40"/>
  <c r="A189" i="40"/>
  <c r="A188" i="40"/>
  <c r="A187" i="40"/>
  <c r="A186" i="40"/>
  <c r="A185" i="40"/>
  <c r="A184" i="40"/>
  <c r="A183" i="40"/>
  <c r="A181" i="40"/>
  <c r="A179" i="40"/>
  <c r="A178" i="40"/>
  <c r="A177" i="40"/>
  <c r="A176" i="40"/>
  <c r="A175" i="40"/>
  <c r="A173" i="40"/>
  <c r="A172" i="40"/>
  <c r="A171" i="40"/>
  <c r="A170" i="40"/>
  <c r="A169" i="40"/>
  <c r="A168" i="40"/>
  <c r="A167" i="40"/>
  <c r="A166" i="40"/>
  <c r="A165" i="40"/>
  <c r="A164" i="40"/>
  <c r="A163" i="40"/>
  <c r="A162" i="40"/>
  <c r="A161" i="40"/>
  <c r="A160" i="40"/>
  <c r="A159" i="40"/>
  <c r="A158" i="40"/>
  <c r="A157" i="40"/>
  <c r="A156" i="40"/>
  <c r="A155" i="40"/>
  <c r="A154" i="40"/>
  <c r="A153" i="40"/>
  <c r="A152" i="40"/>
  <c r="A151" i="40"/>
  <c r="A150" i="40"/>
  <c r="A149" i="40"/>
  <c r="A146" i="40"/>
  <c r="A145" i="40"/>
  <c r="A144" i="40"/>
  <c r="A143" i="40"/>
  <c r="A142" i="40"/>
  <c r="A141" i="40"/>
  <c r="A140" i="40"/>
  <c r="A139" i="40"/>
  <c r="A138" i="40"/>
  <c r="A137" i="40"/>
  <c r="A136" i="40"/>
  <c r="A135" i="40"/>
  <c r="A134" i="40"/>
  <c r="A133" i="40"/>
  <c r="A132" i="40"/>
  <c r="A131" i="40"/>
  <c r="A130" i="40"/>
  <c r="A129" i="40"/>
  <c r="A128" i="40"/>
  <c r="A127" i="40"/>
  <c r="A126" i="40"/>
  <c r="A125" i="40"/>
  <c r="A124" i="40"/>
  <c r="A123" i="40"/>
  <c r="A122" i="40"/>
  <c r="A121" i="40"/>
  <c r="A120" i="40"/>
  <c r="A119" i="40"/>
  <c r="A118" i="40"/>
  <c r="A117" i="40"/>
  <c r="A116" i="40"/>
  <c r="A115" i="40"/>
  <c r="A114" i="40"/>
  <c r="A113" i="40"/>
  <c r="A112" i="40"/>
  <c r="A111" i="40"/>
  <c r="A110" i="40"/>
  <c r="A109" i="40"/>
  <c r="A108" i="40"/>
  <c r="A107" i="40"/>
  <c r="A106" i="40"/>
  <c r="A104" i="40"/>
  <c r="A103" i="40"/>
  <c r="A101" i="40"/>
  <c r="A100" i="40"/>
  <c r="A99" i="40"/>
  <c r="A98" i="40"/>
  <c r="A97" i="40"/>
  <c r="A96" i="40"/>
  <c r="A95" i="40"/>
  <c r="A94" i="40"/>
  <c r="A93" i="40"/>
  <c r="A92" i="40"/>
  <c r="A91" i="40"/>
  <c r="A90" i="40"/>
  <c r="A89" i="40"/>
  <c r="A88" i="40"/>
  <c r="A87" i="40"/>
  <c r="A86" i="40"/>
  <c r="A85" i="40"/>
  <c r="A84" i="40"/>
  <c r="A83" i="40"/>
  <c r="A81" i="40"/>
  <c r="A79" i="40"/>
  <c r="A78" i="40"/>
  <c r="A77" i="40"/>
  <c r="A76" i="40"/>
  <c r="A75" i="40"/>
  <c r="A74" i="40"/>
  <c r="A73" i="40"/>
  <c r="A72" i="40"/>
  <c r="A67" i="40"/>
  <c r="A66" i="40"/>
  <c r="A65" i="40"/>
  <c r="A64" i="40"/>
  <c r="A58" i="40"/>
  <c r="A57" i="40"/>
  <c r="A56" i="40"/>
  <c r="A55" i="40"/>
  <c r="A54" i="40"/>
  <c r="A53" i="40"/>
  <c r="A52" i="40"/>
  <c r="A51" i="40"/>
  <c r="A50" i="40"/>
  <c r="A49" i="40"/>
  <c r="A48" i="40"/>
  <c r="A47" i="40"/>
  <c r="A46" i="40"/>
  <c r="A45" i="40"/>
  <c r="A44" i="40"/>
  <c r="A41" i="40"/>
  <c r="A40" i="40"/>
  <c r="A39" i="40"/>
  <c r="A38" i="40"/>
  <c r="A37" i="40"/>
  <c r="T36" i="40"/>
  <c r="T6" i="40" s="1"/>
  <c r="S36" i="40"/>
  <c r="Q36" i="40"/>
  <c r="O36" i="40"/>
  <c r="N36" i="40"/>
  <c r="A36" i="40"/>
  <c r="A35" i="40"/>
  <c r="A34" i="40"/>
  <c r="A33" i="40"/>
  <c r="C24" i="39"/>
  <c r="S17" i="40" l="1"/>
  <c r="S13" i="40"/>
  <c r="S9" i="40"/>
  <c r="S10" i="40"/>
  <c r="S16" i="40"/>
  <c r="S12" i="40"/>
  <c r="S8" i="40"/>
  <c r="S6" i="40"/>
  <c r="L28" i="39" s="1"/>
  <c r="S15" i="40"/>
  <c r="S11" i="40"/>
  <c r="S7" i="40"/>
  <c r="S14" i="40"/>
  <c r="Q3" i="40"/>
  <c r="H31" i="39" s="1"/>
  <c r="H37" i="39" s="1"/>
  <c r="C30" i="40"/>
  <c r="N3" i="40"/>
  <c r="B37" i="39" s="1"/>
  <c r="P36" i="40"/>
  <c r="P3" i="40" s="1"/>
  <c r="O3" i="40"/>
  <c r="M22" i="40"/>
  <c r="K22" i="40"/>
  <c r="U36" i="40"/>
  <c r="B31" i="39" l="1"/>
  <c r="V36" i="40"/>
  <c r="U6" i="40" s="1"/>
  <c r="U3" i="40"/>
  <c r="D31" i="39" l="1"/>
  <c r="D38" i="39" l="1"/>
  <c r="B42" i="39"/>
  <c r="D37" i="39"/>
  <c r="B38" i="39"/>
</calcChain>
</file>

<file path=xl/comments1.xml><?xml version="1.0" encoding="utf-8"?>
<comments xmlns="http://schemas.openxmlformats.org/spreadsheetml/2006/main">
  <authors>
    <author>SERNIT, Eric</author>
  </authors>
  <commentList>
    <comment ref="C24" authorId="0" shapeId="0">
      <text>
        <r>
          <rPr>
            <b/>
            <sz val="9"/>
            <color indexed="81"/>
            <rFont val="Tahoma"/>
            <family val="2"/>
          </rPr>
          <t xml:space="preserve">Sélectionner une seule spécficité 
</t>
        </r>
      </text>
    </comment>
    <comment ref="L28" authorId="0" shapeId="0">
      <text>
        <r>
          <rPr>
            <b/>
            <sz val="10"/>
            <color indexed="81"/>
            <rFont val="Arial"/>
            <family val="2"/>
          </rPr>
          <t>Une exigence applicable, déclarée Non Appliquée par le prestataire, est décomptée du solde sous réserve de l'accord de Thales</t>
        </r>
      </text>
    </comment>
    <comment ref="H31" authorId="0" shapeId="0">
      <text>
        <r>
          <rPr>
            <b/>
            <sz val="10"/>
            <color indexed="81"/>
            <rFont val="Arial"/>
            <family val="2"/>
          </rPr>
          <t>1 point pour une exigence totalement appliquée
1/2 point sur une exigence partiellement appliquée
0 point sur une exigence non appliquée</t>
        </r>
      </text>
    </comment>
    <comment ref="D37" authorId="0" shapeId="0">
      <text>
        <r>
          <rPr>
            <b/>
            <sz val="10"/>
            <color indexed="81"/>
            <rFont val="Arial"/>
            <family val="2"/>
          </rPr>
          <t>Ratio d'exigences validées par Thales sur exigences appliquées par le prestataire</t>
        </r>
      </text>
    </comment>
    <comment ref="H37" authorId="0" shapeId="0">
      <text>
        <r>
          <rPr>
            <b/>
            <sz val="10"/>
            <color indexed="81"/>
            <rFont val="Arial"/>
            <family val="2"/>
          </rPr>
          <t>Somme pondérée de l'auto-évaluation du prestataire sur le nombre d'exigence applicables</t>
        </r>
        <r>
          <rPr>
            <sz val="10"/>
            <color indexed="81"/>
            <rFont val="Arial"/>
            <family val="2"/>
          </rPr>
          <t xml:space="preserve">
</t>
        </r>
      </text>
    </comment>
    <comment ref="B42" authorId="0" shapeId="0">
      <text>
        <r>
          <rPr>
            <b/>
            <sz val="10"/>
            <color indexed="81"/>
            <rFont val="Arial"/>
            <family val="2"/>
          </rPr>
          <t>Taux de réponses acceptées par Thales
Rate of accepted answersby Thales</t>
        </r>
      </text>
    </comment>
  </commentList>
</comments>
</file>

<file path=xl/comments2.xml><?xml version="1.0" encoding="utf-8"?>
<comments xmlns="http://schemas.openxmlformats.org/spreadsheetml/2006/main">
  <authors>
    <author>Christophe CAUSSIGNAC</author>
  </authors>
  <commentList>
    <comment ref="N32" authorId="0" shapeId="0">
      <text>
        <r>
          <rPr>
            <b/>
            <sz val="9"/>
            <color indexed="81"/>
            <rFont val="Tahoma"/>
            <family val="2"/>
          </rPr>
          <t>Christophe CAUSSIGNAC:</t>
        </r>
        <r>
          <rPr>
            <sz val="9"/>
            <color indexed="81"/>
            <rFont val="Tahoma"/>
            <family val="2"/>
          </rPr>
          <t xml:space="preserve">
</t>
        </r>
        <r>
          <rPr>
            <sz val="20"/>
            <color indexed="81"/>
            <rFont val="Tahoma"/>
            <family val="2"/>
          </rPr>
          <t>Reponse Fournisseurs 0 si vide, 1 si non vide</t>
        </r>
      </text>
    </comment>
    <comment ref="O32" authorId="0" shapeId="0">
      <text>
        <r>
          <rPr>
            <b/>
            <sz val="9"/>
            <color indexed="81"/>
            <rFont val="Tahoma"/>
            <family val="2"/>
          </rPr>
          <t>Christophe CAUSSIGNAC:</t>
        </r>
        <r>
          <rPr>
            <sz val="9"/>
            <color indexed="81"/>
            <rFont val="Tahoma"/>
            <family val="2"/>
          </rPr>
          <t xml:space="preserve">
</t>
        </r>
        <r>
          <rPr>
            <sz val="20"/>
            <color indexed="81"/>
            <rFont val="Tahoma"/>
            <family val="2"/>
          </rPr>
          <t>Réponse Thales 0 si vide et 1 si non vide</t>
        </r>
      </text>
    </comment>
    <comment ref="P32" authorId="0" shapeId="0">
      <text>
        <r>
          <rPr>
            <b/>
            <sz val="9"/>
            <color indexed="81"/>
            <rFont val="Tahoma"/>
            <family val="2"/>
          </rPr>
          <t>Christophe CAUSSIGNAC:</t>
        </r>
        <r>
          <rPr>
            <sz val="9"/>
            <color indexed="81"/>
            <rFont val="Tahoma"/>
            <family val="2"/>
          </rPr>
          <t xml:space="preserve">
</t>
        </r>
        <r>
          <rPr>
            <sz val="18"/>
            <color indexed="81"/>
            <rFont val="Tahoma"/>
            <family val="2"/>
          </rPr>
          <t>Si Exigence applicable et réponse Thales OK alors 1 sinon 0</t>
        </r>
      </text>
    </comment>
    <comment ref="Q32" authorId="0" shapeId="0">
      <text>
        <r>
          <rPr>
            <b/>
            <sz val="9"/>
            <color indexed="81"/>
            <rFont val="Tahoma"/>
            <family val="2"/>
          </rPr>
          <t>Christophe CAUSSIGNAC:</t>
        </r>
        <r>
          <rPr>
            <sz val="9"/>
            <color indexed="81"/>
            <rFont val="Tahoma"/>
            <family val="2"/>
          </rPr>
          <t xml:space="preserve">
</t>
        </r>
        <r>
          <rPr>
            <sz val="18"/>
            <color indexed="81"/>
            <rFont val="Tahoma"/>
            <family val="2"/>
          </rPr>
          <t>Note de 0, 0,5 et 1 par rapport à la déclaration du fournisseur</t>
        </r>
      </text>
    </comment>
    <comment ref="R32" authorId="0" shapeId="0">
      <text>
        <r>
          <rPr>
            <b/>
            <sz val="9"/>
            <color indexed="81"/>
            <rFont val="Tahoma"/>
            <charset val="1"/>
          </rPr>
          <t>Christophe CAUSSIGNAC:</t>
        </r>
        <r>
          <rPr>
            <sz val="9"/>
            <color indexed="81"/>
            <rFont val="Tahoma"/>
            <charset val="1"/>
          </rPr>
          <t xml:space="preserve">
</t>
        </r>
        <r>
          <rPr>
            <sz val="18"/>
            <color indexed="81"/>
            <rFont val="Tahoma"/>
            <family val="2"/>
          </rPr>
          <t>Exigence Applicable par rapport à l'activité</t>
        </r>
      </text>
    </comment>
    <comment ref="S32" authorId="0" shapeId="0">
      <text>
        <r>
          <rPr>
            <b/>
            <sz val="9"/>
            <color indexed="81"/>
            <rFont val="Tahoma"/>
            <family val="2"/>
          </rPr>
          <t>Christophe CAUSSIGNAC:</t>
        </r>
        <r>
          <rPr>
            <sz val="9"/>
            <color indexed="81"/>
            <rFont val="Tahoma"/>
            <family val="2"/>
          </rPr>
          <t xml:space="preserve">
</t>
        </r>
        <r>
          <rPr>
            <sz val="20"/>
            <color indexed="81"/>
            <rFont val="Tahoma"/>
            <family val="2"/>
          </rPr>
          <t>Si NA Fournisseur et OK Thales alors vide sinon X si applicable</t>
        </r>
      </text>
    </comment>
    <comment ref="T32" authorId="0" shapeId="0">
      <text>
        <r>
          <rPr>
            <b/>
            <sz val="9"/>
            <color indexed="81"/>
            <rFont val="Tahoma"/>
            <family val="2"/>
          </rPr>
          <t>Christophe CAUSSIGNAC:</t>
        </r>
        <r>
          <rPr>
            <sz val="9"/>
            <color indexed="81"/>
            <rFont val="Tahoma"/>
            <family val="2"/>
          </rPr>
          <t xml:space="preserve">
</t>
        </r>
        <r>
          <rPr>
            <sz val="18"/>
            <color indexed="81"/>
            <rFont val="Tahoma"/>
            <family val="2"/>
          </rPr>
          <t>Si NA Fournisseur et OK Thales alors -1 sinon 0</t>
        </r>
      </text>
    </comment>
  </commentList>
</comments>
</file>

<file path=xl/sharedStrings.xml><?xml version="1.0" encoding="utf-8"?>
<sst xmlns="http://schemas.openxmlformats.org/spreadsheetml/2006/main" count="2746" uniqueCount="1307">
  <si>
    <t>001</t>
  </si>
  <si>
    <t>Signature</t>
  </si>
  <si>
    <t xml:space="preserve">Lotissement - Durée de stockage des Matières livrées  </t>
  </si>
  <si>
    <t>Etiquetage des conditionnements</t>
  </si>
  <si>
    <t>Produit à péremption</t>
  </si>
  <si>
    <t>Généralités</t>
  </si>
  <si>
    <t>Déclaration de Conformité et Certificats réglementaires</t>
  </si>
  <si>
    <t>Bordereau de livraison</t>
  </si>
  <si>
    <t>Processus d’amélioration continue</t>
  </si>
  <si>
    <t>Engagement de conformité aux exigences</t>
  </si>
  <si>
    <t>Audits de surveillance</t>
  </si>
  <si>
    <t>Respect de la Santé, Sécurité et Environnement</t>
  </si>
  <si>
    <t>Export Control</t>
  </si>
  <si>
    <t>Système de gestion de configuration</t>
  </si>
  <si>
    <t>Utilisation des documents valides</t>
  </si>
  <si>
    <t>Organisation - Management</t>
  </si>
  <si>
    <t>Pilotage de la performance / Réunions de suivi</t>
  </si>
  <si>
    <t>Notification des problèmes</t>
  </si>
  <si>
    <t>Pilotage de la Production / Réunions de suivi</t>
  </si>
  <si>
    <t>Dossier industriel - Qualification et surveillance des procédés</t>
  </si>
  <si>
    <t>Protection des Fournitures</t>
  </si>
  <si>
    <t>Maintien des moyens</t>
  </si>
  <si>
    <t>Certification des ateliers de réparation aéronautiques</t>
  </si>
  <si>
    <t>Dossier de maintenance aéronautique</t>
  </si>
  <si>
    <t>Logistique des réparations</t>
  </si>
  <si>
    <t>Rapport d’intervention</t>
  </si>
  <si>
    <t>Non-Conformités et traitement des composants défectueux déposés lors des réparations</t>
  </si>
  <si>
    <t xml:space="preserve">Documents accompagnant la livraison de produits réparés  </t>
  </si>
  <si>
    <t>Maîtrise des achats et approvisionnements</t>
  </si>
  <si>
    <t>Contrôle des Fournitures</t>
  </si>
  <si>
    <t>Contrôle d’entrée</t>
  </si>
  <si>
    <t>Enregistrement des résultats du contrôle final</t>
  </si>
  <si>
    <t>Traitement des Non-Conformités après livraison</t>
  </si>
  <si>
    <t>Demande de dérogation</t>
  </si>
  <si>
    <t>Information obligatoire en cas de Non-Conformité</t>
  </si>
  <si>
    <t>Conditionnement des Fournitures</t>
  </si>
  <si>
    <t>Système de management de la qualité</t>
  </si>
  <si>
    <t>1. EXIGENCES GÉNÉRALES</t>
  </si>
  <si>
    <t>1.1.    MATRICE DE CONFORMITÉ AUX EXIGENCES</t>
  </si>
  <si>
    <t>1.2 SYSTEME DE MANAGEMENT DE LA QUALITE</t>
  </si>
  <si>
    <t>1.3. SURVEILLANCE ET AUDITS</t>
  </si>
  <si>
    <t>1.4. EXIGENCES SECURITE / ENVIRONNEMENT</t>
  </si>
  <si>
    <t>1.5. CONTRÔLE DES EXPORTATIONS</t>
  </si>
  <si>
    <t>1.6. QUALIFICATION DU PERSONNEL</t>
  </si>
  <si>
    <t>2. GESTION DE CONFIGURATION ET GESTION DES EVOLUTIONS</t>
  </si>
  <si>
    <t>2.1. GESTION DE CONFIGURATION</t>
  </si>
  <si>
    <t>4. ASSURANCE QUALITE EN PHASE D'INDUSTRIALISATION ET DE PRODUCTION</t>
  </si>
  <si>
    <t>5. ASSURANCE QUALITÉ EN RÉPARATIONS</t>
  </si>
  <si>
    <t>7. EXIGENCES DE CONFORMITE</t>
  </si>
  <si>
    <t>7.1. CONTROLES ET VERIFICATIONS</t>
  </si>
  <si>
    <t>7.2. TRAITEMENT DES NON CONFORMITES</t>
  </si>
  <si>
    <t>8. CONDITIONNEMENT, EMBALLAGE, ÉTIQUETAGE ET TRANSPORT</t>
  </si>
  <si>
    <t>9. DOCUMENTS ACCOMPAGNANT LA LIVRAISON</t>
  </si>
  <si>
    <t>10. AMÉLIORATION</t>
  </si>
  <si>
    <t>X</t>
  </si>
  <si>
    <t>ISO 9001</t>
  </si>
  <si>
    <t>AQAP 2110</t>
  </si>
  <si>
    <t>T</t>
  </si>
  <si>
    <t>Traitement des rebuts</t>
  </si>
  <si>
    <t>Documents THALES</t>
  </si>
  <si>
    <t>Contrôle des cartes électroniques équipées</t>
  </si>
  <si>
    <t>Contrôle des cartes imprimées nues</t>
  </si>
  <si>
    <t>Contrôle des câbles et assemblages filaires</t>
  </si>
  <si>
    <t xml:space="preserve">Normes et Règlementations </t>
  </si>
  <si>
    <t>Evaluation de la conformité – Déclaration de conformité du fournisseur – Partie 1 : Exigences générales</t>
  </si>
  <si>
    <t>NF EN ISO/IEC 17050-1</t>
  </si>
  <si>
    <t>Evaluation de la conformité – Déclaration de conformité du fournisseur – Partie 2 : Documentation d’appui</t>
  </si>
  <si>
    <t>NF EN ISO/IEC 17050-2</t>
  </si>
  <si>
    <t>Norme de contrôle par prélèvement</t>
  </si>
  <si>
    <t>NF EN ISO2859-1</t>
  </si>
  <si>
    <t>Signature électronique des documents d’attestation de conformité</t>
  </si>
  <si>
    <t>RG Aéro 000-89</t>
  </si>
  <si>
    <t>Electrostatique – Partie 5-1 : Protection des dispositifs électroniques contre les phénomènes électrostatiques. Prescriptions générales</t>
  </si>
  <si>
    <t>NF EN 61340 5-1</t>
  </si>
  <si>
    <t>Electrostatique – Partie 5-2 : Protection des dispositifs électroniques contre les phénomènes électrostatiques. Guide d’utilisation</t>
  </si>
  <si>
    <t>NF EN 61340 5-2</t>
  </si>
  <si>
    <t>Règlement relatif au maintien de la navigabilité des aéronefs et des produits, pièces et équipements aéronautiques et relatif à l‘agrément des organismes et des personnels participants à ces tâches</t>
  </si>
  <si>
    <t>AS 9110 / EN 9110 / JS 9110</t>
  </si>
  <si>
    <t>Système de management de la qualité – Modèle de système qualité des fournisseurs de l’aéronautique et du spatial</t>
  </si>
  <si>
    <t>AS 9100 / EN 9100 / JS 9100</t>
  </si>
  <si>
    <t>AS 9102 / EN 9102 / JS 9102</t>
  </si>
  <si>
    <t>Système de management de la qualité – Management de la variation des caractéristiques clefs</t>
  </si>
  <si>
    <t>AS 9103 / EN 9103 / JS 9103</t>
  </si>
  <si>
    <t>Système de management de la qualité – Exigences pour les distributeurs stockistes</t>
  </si>
  <si>
    <t>AS 9120 / EN 9120 / JS 9120</t>
  </si>
  <si>
    <t>IPC/JEDEC J-STD-033</t>
  </si>
  <si>
    <t xml:space="preserve">Titre des données </t>
  </si>
  <si>
    <t xml:space="preserve">Justification </t>
  </si>
  <si>
    <t>Durée minimale d'archivage</t>
  </si>
  <si>
    <t>Comptes-rendus de revues (lancement projet, développement, industrialisation, …)</t>
  </si>
  <si>
    <t>tous</t>
  </si>
  <si>
    <t>3 ans</t>
  </si>
  <si>
    <t>Demande et levée de dérogation</t>
  </si>
  <si>
    <t>10 ans après la fin du contrat</t>
  </si>
  <si>
    <t>Résultat des actions (dont réclamation client)</t>
  </si>
  <si>
    <t>Enregistrement des éléments CDE</t>
  </si>
  <si>
    <t>Enregistrement des matériels en compte d’emploi (propriété client)</t>
  </si>
  <si>
    <t>3 ans après la fin du contrat</t>
  </si>
  <si>
    <t>Enoncé des travaux, spécifications</t>
  </si>
  <si>
    <t>Enregistrement des mesures des caractéristiques clés</t>
  </si>
  <si>
    <t>Enregistrement des données de configuration</t>
  </si>
  <si>
    <t>Suivi de configuration livrée</t>
  </si>
  <si>
    <t>Compte-rendu de CCB et des actions qui en résultent jusqu'à clôture</t>
  </si>
  <si>
    <t>Ordre d’évolution</t>
  </si>
  <si>
    <t>Enregistrements qualité d'origine Fournisseurs de rang 2 (dont évaluation, revues PRR/FAI, rapport d'acceptation des fournitures, avis de non conformité)</t>
  </si>
  <si>
    <t>5 ans</t>
  </si>
  <si>
    <t>Si le Prestataire Externe est un revendeur, stockiste ou distributeur, et en cas de résiliation du contrat de distribution entre lui et un de ses fabricants, le Prestataire Externe doit en informer Thales sans délai.</t>
  </si>
  <si>
    <t>ISO9001§8.5.1
EN9100§8.5.1</t>
  </si>
  <si>
    <t>RG Aéro 000 89</t>
  </si>
  <si>
    <t>ISO 14001</t>
  </si>
  <si>
    <t>Processus à appliquer par le fournisseur vis à vis de Thales</t>
  </si>
  <si>
    <t>Type</t>
  </si>
  <si>
    <r>
      <t>Preuves Attendues (*</t>
    </r>
    <r>
      <rPr>
        <b/>
        <vertAlign val="superscript"/>
        <sz val="12"/>
        <color indexed="9"/>
        <rFont val="Arial"/>
        <family val="2"/>
      </rPr>
      <t>6</t>
    </r>
    <r>
      <rPr>
        <b/>
        <sz val="12"/>
        <color indexed="9"/>
        <rFont val="Arial"/>
        <family val="2"/>
      </rPr>
      <t>)</t>
    </r>
  </si>
  <si>
    <r>
      <t>Dossier justificatif (*</t>
    </r>
    <r>
      <rPr>
        <b/>
        <vertAlign val="superscript"/>
        <sz val="12"/>
        <color indexed="8"/>
        <rFont val="Arial"/>
        <family val="2"/>
      </rPr>
      <t>1</t>
    </r>
    <r>
      <rPr>
        <b/>
        <sz val="12"/>
        <color indexed="8"/>
        <rFont val="Arial"/>
        <family val="2"/>
      </rPr>
      <t>)</t>
    </r>
  </si>
  <si>
    <t>Audit IPCA
(par Thales)</t>
  </si>
  <si>
    <t>Essais techniques</t>
  </si>
  <si>
    <r>
      <t>First Article Inspection (*</t>
    </r>
    <r>
      <rPr>
        <b/>
        <vertAlign val="superscript"/>
        <sz val="12"/>
        <color indexed="8"/>
        <rFont val="Arial"/>
        <family val="2"/>
      </rPr>
      <t>7</t>
    </r>
    <r>
      <rPr>
        <b/>
        <sz val="12"/>
        <color indexed="8"/>
        <rFont val="Arial"/>
        <family val="2"/>
      </rPr>
      <t>)</t>
    </r>
  </si>
  <si>
    <t>Nature du Changement</t>
  </si>
  <si>
    <t>Exemple / Complément de consignes</t>
  </si>
  <si>
    <t>Changement de la structure de l'organisation</t>
  </si>
  <si>
    <t>1 - 1</t>
  </si>
  <si>
    <t>Organisation management, production etc.</t>
  </si>
  <si>
    <t>information</t>
  </si>
  <si>
    <t>Changement ou évolution de l'ERP (Enterprise Resource Planning)</t>
  </si>
  <si>
    <t>2 - 1</t>
  </si>
  <si>
    <t>Evolution ou remplacement de l'ERP</t>
  </si>
  <si>
    <t>Ex : Remplacement du système, recodification</t>
  </si>
  <si>
    <t>Evolution des postes de travail</t>
  </si>
  <si>
    <t>3 - 1</t>
  </si>
  <si>
    <t>Déménagement du site</t>
  </si>
  <si>
    <t>(X)</t>
  </si>
  <si>
    <t>3 - 2</t>
  </si>
  <si>
    <t>Ex : Déplacement four refusion (EMS) ou tridimentionnelle (MMS)</t>
  </si>
  <si>
    <t>3 - 3</t>
  </si>
  <si>
    <t>Réaménagement d'un poste de travail ou déplacement d'un moyen non critique</t>
  </si>
  <si>
    <t>Evolution du synoptique de fabrication</t>
  </si>
  <si>
    <t>4 - 1</t>
  </si>
  <si>
    <t>Inversion, suppression, ajout d'opérations</t>
  </si>
  <si>
    <t>Ex : Suppression d'une étape de contrôle intermédiaire</t>
  </si>
  <si>
    <t>Proposition de changement de fournisseur de rang 2 et plus, ou transfert de fabrication du rang 1 vers un rang 2</t>
  </si>
  <si>
    <t>5 - 1</t>
  </si>
  <si>
    <t>Site fournisseur inconnu de Thales</t>
  </si>
  <si>
    <t>5 - 2</t>
  </si>
  <si>
    <t>Site fournisseur qualifié sur d'autres procédés</t>
  </si>
  <si>
    <t>IPCA: maîtrise du process industriel déjà démontré</t>
  </si>
  <si>
    <t>5 - 3</t>
  </si>
  <si>
    <r>
      <t>Couple procédé - site fournisseur qualifié (*</t>
    </r>
    <r>
      <rPr>
        <b/>
        <vertAlign val="superscript"/>
        <sz val="12"/>
        <rFont val="Arial"/>
        <family val="2"/>
      </rPr>
      <t>5</t>
    </r>
    <r>
      <rPr>
        <b/>
        <sz val="12"/>
        <rFont val="Arial"/>
        <family val="2"/>
      </rPr>
      <t>)</t>
    </r>
  </si>
  <si>
    <r>
      <t>Autres procédés (</t>
    </r>
    <r>
      <rPr>
        <b/>
        <vertAlign val="superscript"/>
        <sz val="12"/>
        <color indexed="9"/>
        <rFont val="Arial"/>
        <family val="2"/>
      </rPr>
      <t>*4</t>
    </r>
    <r>
      <rPr>
        <b/>
        <sz val="12"/>
        <color indexed="9"/>
        <rFont val="Arial"/>
        <family val="2"/>
      </rPr>
      <t>)</t>
    </r>
  </si>
  <si>
    <t>5 - 4</t>
  </si>
  <si>
    <t>5 - 5</t>
  </si>
  <si>
    <t>Techno; selon similitude des procédés</t>
  </si>
  <si>
    <t>5 - 6</t>
  </si>
  <si>
    <t>Changement / évolution des ressources (moyens de fabrication - ressources humaines au poste de fabrication ou de contrôle)</t>
  </si>
  <si>
    <t>6 - 1</t>
  </si>
  <si>
    <t>Changement d'opérateur habilité par Thales</t>
  </si>
  <si>
    <t>Preuve de formation, preuve de tutorat, habilitation opérateur</t>
  </si>
  <si>
    <t>6 - 3</t>
  </si>
  <si>
    <t>Ex : Pose CMS (EMS), usinage par 5 axes au lieu de 4 axes (MMS)</t>
  </si>
  <si>
    <t>6 - 4</t>
  </si>
  <si>
    <t>Changement / évolution des réglages</t>
  </si>
  <si>
    <t>7 - 1</t>
  </si>
  <si>
    <r>
      <t>Au-delà des tolérances validées avec / par Thales (*</t>
    </r>
    <r>
      <rPr>
        <b/>
        <vertAlign val="superscript"/>
        <sz val="12"/>
        <rFont val="Arial"/>
        <family val="2"/>
      </rPr>
      <t>3</t>
    </r>
    <r>
      <rPr>
        <b/>
        <sz val="12"/>
        <rFont val="Arial"/>
        <family val="2"/>
      </rPr>
      <t>)</t>
    </r>
  </si>
  <si>
    <t>7 - 2</t>
  </si>
  <si>
    <r>
      <t>Dans les tolérances validées avec / par Thales (*</t>
    </r>
    <r>
      <rPr>
        <b/>
        <vertAlign val="superscript"/>
        <sz val="12"/>
        <rFont val="Arial"/>
        <family val="2"/>
      </rPr>
      <t>3</t>
    </r>
    <r>
      <rPr>
        <b/>
        <sz val="12"/>
        <rFont val="Arial"/>
        <family val="2"/>
      </rPr>
      <t>)</t>
    </r>
  </si>
  <si>
    <t>Autres cas d'évolution des procédés</t>
  </si>
  <si>
    <t>8 - 1</t>
  </si>
  <si>
    <t>Ex : Changement de chimie en fabrication PCB</t>
  </si>
  <si>
    <t>8 - 2</t>
  </si>
  <si>
    <t>Autres procédés</t>
  </si>
  <si>
    <t>Introduction de nouvelle technologie</t>
  </si>
  <si>
    <t>9 - 1</t>
  </si>
  <si>
    <t>Nouvelle technologie couple produit / fournisseur</t>
  </si>
  <si>
    <t>(*4) : procédés spéciaux:</t>
  </si>
  <si>
    <r>
      <t>(*5)</t>
    </r>
    <r>
      <rPr>
        <sz val="11"/>
        <rFont val="Arial"/>
        <family val="2"/>
      </rPr>
      <t xml:space="preserve"> : dans le cas où la qualification n'a pas été réalisée par Thales, des éléments démontrant la qualification du fournisseur doivent être disponibles et présentés à la demande de Thales.</t>
    </r>
  </si>
  <si>
    <r>
      <t>(*7)</t>
    </r>
    <r>
      <rPr>
        <sz val="11"/>
        <rFont val="Arial"/>
        <family val="2"/>
      </rPr>
      <t xml:space="preserve"> : Inclut un relevé de cotes exhaustif pour les pièces mécaniques.</t>
    </r>
  </si>
  <si>
    <t>CHANGEMENTS INDUSTRIELS
GRILLE DE DECISION</t>
  </si>
  <si>
    <t>Description</t>
  </si>
  <si>
    <t>Nom</t>
  </si>
  <si>
    <t>Contrôle des traitements de surface</t>
  </si>
  <si>
    <t>16262039-024</t>
  </si>
  <si>
    <t>Contrôle des pièces peintes</t>
  </si>
  <si>
    <t>16261200-024</t>
  </si>
  <si>
    <t>Définition et contrôle des fonderies d’alliages d’aluminium</t>
  </si>
  <si>
    <t>16262641-024</t>
  </si>
  <si>
    <t>Commentaires</t>
  </si>
  <si>
    <t>THALES</t>
  </si>
  <si>
    <t>FICHE
D'ALERTE</t>
  </si>
  <si>
    <t>Alerte problèmes techniques et technologiques</t>
  </si>
  <si>
    <t>Communication changements industriels</t>
  </si>
  <si>
    <t>Etape 1: initialisation de la fiche et description de la communication ou de l'alerte par le fournisseur</t>
  </si>
  <si>
    <t>Emetteur Fournisseur</t>
  </si>
  <si>
    <t>Nom / site du fournisseur</t>
  </si>
  <si>
    <t>N° Fiche d'alerte</t>
  </si>
  <si>
    <t>Responsable d'Affaire</t>
  </si>
  <si>
    <t>Date de création</t>
  </si>
  <si>
    <t>Destinataires Thales alerte technique</t>
  </si>
  <si>
    <t>Destinataires Thales pour changements</t>
  </si>
  <si>
    <t>Famille de produit</t>
  </si>
  <si>
    <t>Fonction</t>
  </si>
  <si>
    <t xml:space="preserve">Site concerné </t>
  </si>
  <si>
    <t>Acheteur</t>
  </si>
  <si>
    <t xml:space="preserve">Ligne concernée </t>
  </si>
  <si>
    <t>MPF</t>
  </si>
  <si>
    <t>Approvisionneur  ou à défaut acheteur</t>
  </si>
  <si>
    <t>Approvisionneur (si pas de MPF)</t>
  </si>
  <si>
    <t>Directeur COE manufacturing</t>
  </si>
  <si>
    <t>PCB</t>
  </si>
  <si>
    <t>Responsable maîtrise composant 1</t>
  </si>
  <si>
    <t>Responsable maîtrise composant 2</t>
  </si>
  <si>
    <t xml:space="preserve">RAQ Fournisseur </t>
  </si>
  <si>
    <t>Article impacté si alerte technique</t>
  </si>
  <si>
    <t>Composant impacté le cas échéant pour alerte technique</t>
  </si>
  <si>
    <t xml:space="preserve"> Identification</t>
  </si>
  <si>
    <t>Référence</t>
  </si>
  <si>
    <t>Amdt/EL</t>
  </si>
  <si>
    <t>Identification composant</t>
  </si>
  <si>
    <t>N° article ( P/N)</t>
  </si>
  <si>
    <t xml:space="preserve">N° article </t>
  </si>
  <si>
    <t>Famille de composant</t>
  </si>
  <si>
    <t>Code ERP</t>
  </si>
  <si>
    <t>Qté impactée chez le fournisseur</t>
  </si>
  <si>
    <t>Date-code impacté</t>
  </si>
  <si>
    <t>Qté impactée chez Thales</t>
  </si>
  <si>
    <t>Qté impactée</t>
  </si>
  <si>
    <t>Description de l'alerte ou du changement</t>
  </si>
  <si>
    <t>Résumé succinct</t>
  </si>
  <si>
    <t>Actions immédiates réalisées</t>
  </si>
  <si>
    <t>Proposition d'actions du fournisseur</t>
  </si>
  <si>
    <t>Date de réponse souhaitée de Thales</t>
  </si>
  <si>
    <t>Date d'envoi par le fournisseur à Thales</t>
  </si>
  <si>
    <t>Etape 2: analyse d'impact par THALES et validation THALES pour application</t>
  </si>
  <si>
    <t>Diffusion interne THALES</t>
  </si>
  <si>
    <t>Date diffusion interne Thales</t>
  </si>
  <si>
    <t>Responsable produit</t>
  </si>
  <si>
    <t>MPF CC</t>
  </si>
  <si>
    <t>Criticité</t>
  </si>
  <si>
    <t>IDC CC</t>
  </si>
  <si>
    <t>Critique</t>
  </si>
  <si>
    <t>Technologue CC</t>
  </si>
  <si>
    <t>Majeur</t>
  </si>
  <si>
    <t>Autre</t>
  </si>
  <si>
    <t>Mineur</t>
  </si>
  <si>
    <t>Réponse Thales</t>
  </si>
  <si>
    <t>signature obligatoire pour :</t>
  </si>
  <si>
    <t>Problème technique</t>
  </si>
  <si>
    <t>Changement</t>
  </si>
  <si>
    <t>nom</t>
  </si>
  <si>
    <t>date</t>
  </si>
  <si>
    <t>signature</t>
  </si>
  <si>
    <t>Date d'envoi</t>
  </si>
  <si>
    <t>Etape 3 : information du fournisseur de la clôture de l'alerte ou du changement par Thales</t>
  </si>
  <si>
    <t>Envoi le</t>
  </si>
  <si>
    <t>par</t>
  </si>
  <si>
    <t>à (nom &amp; fonction)</t>
  </si>
  <si>
    <t>visa</t>
  </si>
  <si>
    <t>Mécanique (MMS)</t>
  </si>
  <si>
    <t>PCA (EMS)</t>
  </si>
  <si>
    <t>Composants électroniques</t>
  </si>
  <si>
    <t>Composants mécaniques</t>
  </si>
  <si>
    <t>Produits chimiques</t>
  </si>
  <si>
    <t>Optique</t>
  </si>
  <si>
    <t>Resp Ass Qualité Fournisseur</t>
  </si>
  <si>
    <t>LCD</t>
  </si>
  <si>
    <t>Face Avant</t>
  </si>
  <si>
    <t>Machine tournantes</t>
  </si>
  <si>
    <t>Capteurs</t>
  </si>
  <si>
    <t>Manager du Changement Industriel ou de l'alerte</t>
  </si>
  <si>
    <t>Fonction et nom</t>
  </si>
  <si>
    <t>Resp Assurance Qualité</t>
  </si>
  <si>
    <t>IDC / Technologue</t>
  </si>
  <si>
    <t xml:space="preserve"> : </t>
  </si>
  <si>
    <t xml:space="preserve">·          : </t>
  </si>
  <si>
    <t>SAE AS5553B</t>
  </si>
  <si>
    <t>Z1.4</t>
  </si>
  <si>
    <t>ISO 9001 § 8.4.2</t>
  </si>
  <si>
    <t xml:space="preserve">ISO 9001 §8.5.6  </t>
  </si>
  <si>
    <t xml:space="preserve">ISO 9001 §7.5.2  
ISO 9001 §7.5.3  </t>
  </si>
  <si>
    <t>ISO 9001 §8.6</t>
  </si>
  <si>
    <t>ISO 9001 §8.5.3</t>
  </si>
  <si>
    <t>ISO 9001 §8.3.3</t>
  </si>
  <si>
    <t>ISO 14001                          ISO 9001 §7.1.4</t>
  </si>
  <si>
    <t>ISO 9001 §8.5.1</t>
  </si>
  <si>
    <t xml:space="preserve">ISO 9001 §8.5.2  </t>
  </si>
  <si>
    <t>ISO 9001 §8.7
ISO 9001 §10.2</t>
  </si>
  <si>
    <t>ISO 9001 §8.5.6
ISO 9001 §8.3.6</t>
  </si>
  <si>
    <t>ISO 9001 §8.5.6  
(ISO 9001 §8.3.6)</t>
  </si>
  <si>
    <t>ISO 9001 §8.5
ISO 9001 §7.1.5</t>
  </si>
  <si>
    <t xml:space="preserve">ISO 9001 §8.7.2  
ISO 9001 §10.2   </t>
  </si>
  <si>
    <t>ISO 9001 §10.2
ISO 9001 §10.3</t>
  </si>
  <si>
    <t>6. ASSURANCE QUALITE ACHATS ET APPROVISIONNEMENT</t>
  </si>
  <si>
    <t>Group Chorus Manager</t>
  </si>
  <si>
    <t>Roque CARMONA</t>
  </si>
  <si>
    <t>EN9100§ 8.2.3
ISO9001§ 8.2.3</t>
  </si>
  <si>
    <t>EN9100§8.2.1</t>
  </si>
  <si>
    <t>OSAC (FR.21G.0012)</t>
  </si>
  <si>
    <t>Le Prestataire Externe qui souhaite mettre au rebut des matières qui ne lui appartiennent pas (propriété de Thales ou du client de Thales) doit demander au préalable l'accord de Thales. Il établit un document précisant leur identification, l'analyse des causes et les actions de prévention mises en place dans le cas de détérioration des dites matières au cours de leur utilisation.</t>
  </si>
  <si>
    <t>Opérateurs habilités chez le prestataire Externe</t>
  </si>
  <si>
    <t xml:space="preserve">Traçabilité directe et inverse chez le prestataire Externe </t>
  </si>
  <si>
    <t>Déclinaison des Exigences vers les prestataires Externes</t>
  </si>
  <si>
    <t>Titre</t>
  </si>
  <si>
    <t>Nombre de X</t>
  </si>
  <si>
    <t>Liste réponses</t>
  </si>
  <si>
    <t>P</t>
  </si>
  <si>
    <t>NA</t>
  </si>
  <si>
    <t>OK</t>
  </si>
  <si>
    <t>Total KO</t>
  </si>
  <si>
    <t>OK en moins</t>
  </si>
  <si>
    <t>OK Niv1</t>
  </si>
  <si>
    <t>OK Niv 1 en moins</t>
  </si>
  <si>
    <t>Réponse Presta</t>
  </si>
  <si>
    <t>Nb Rep
Presta</t>
  </si>
  <si>
    <t>OK Total</t>
  </si>
  <si>
    <t>Nb Rep
Thales</t>
  </si>
  <si>
    <t>Auto Eval
Presta</t>
  </si>
  <si>
    <t>Score
Presta</t>
  </si>
  <si>
    <t>N Total Req</t>
  </si>
  <si>
    <t>Total Nb OK en moins</t>
  </si>
  <si>
    <t>Niv 1 Nb OK en moins</t>
  </si>
  <si>
    <t>Ne rien écrire Hors cadre</t>
  </si>
  <si>
    <t>Ok Niv1</t>
  </si>
  <si>
    <t>Recopie
Req applicable</t>
  </si>
  <si>
    <t>Recopie Req appliquée</t>
  </si>
  <si>
    <t>Req Applicable</t>
  </si>
  <si>
    <t>Req Appliquée</t>
  </si>
  <si>
    <t>Nb Rep
Thales Niv 1</t>
  </si>
  <si>
    <t>REQ_IND_070</t>
  </si>
  <si>
    <t>REQ_IND_050</t>
  </si>
  <si>
    <t>REQ_IND_040</t>
  </si>
  <si>
    <t>REQ_IND_020</t>
  </si>
  <si>
    <t>REQ_IND_010</t>
  </si>
  <si>
    <t>REQ_MAN_070</t>
  </si>
  <si>
    <t>REQ_MAN_050</t>
  </si>
  <si>
    <t>REQ_MAN_040</t>
  </si>
  <si>
    <t>REQ_MAN_030</t>
  </si>
  <si>
    <t>REQ_MAN_020</t>
  </si>
  <si>
    <t>REQ_MAN_010</t>
  </si>
  <si>
    <t>REQ_CONF_030</t>
  </si>
  <si>
    <t>REQ_CONF_020</t>
  </si>
  <si>
    <t>REQ_CONF_010</t>
  </si>
  <si>
    <t>REQ_PEO_020</t>
  </si>
  <si>
    <t>REQ_PEO_010</t>
  </si>
  <si>
    <t>REQ_EXP_050</t>
  </si>
  <si>
    <t>REQ_EXP_040</t>
  </si>
  <si>
    <t>REQ_EXP_030</t>
  </si>
  <si>
    <t>REQ_EXP_020</t>
  </si>
  <si>
    <t>REQ_EXP_010</t>
  </si>
  <si>
    <t>REQ_HSE_060</t>
  </si>
  <si>
    <t>REQ_HSE_050</t>
  </si>
  <si>
    <t>REQ_HSE_040</t>
  </si>
  <si>
    <t>REQ_HSE_010</t>
  </si>
  <si>
    <t>REQ_SUR_010</t>
  </si>
  <si>
    <t>REQ_QMS_050</t>
  </si>
  <si>
    <t>REQ_QMS_020</t>
  </si>
  <si>
    <t>REQ_QMS_010</t>
  </si>
  <si>
    <t>REQ_MAT_010</t>
  </si>
  <si>
    <t>REQ_TRAC_010</t>
  </si>
  <si>
    <t>REQ_EQU_010</t>
  </si>
  <si>
    <t>REQ_EQU_020</t>
  </si>
  <si>
    <t>REQ_REP_010</t>
  </si>
  <si>
    <t>REQ_REP_020</t>
  </si>
  <si>
    <t>REQ_REP_030</t>
  </si>
  <si>
    <t>REQ_REP_040</t>
  </si>
  <si>
    <t>REQ_REP_050</t>
  </si>
  <si>
    <t>REQ_REP_060</t>
  </si>
  <si>
    <t>REQ_REP_080</t>
  </si>
  <si>
    <t>REQ_REP_090</t>
  </si>
  <si>
    <t>REQ_REP_110</t>
  </si>
  <si>
    <t>REQ_PUR_010</t>
  </si>
  <si>
    <t>REQ_PUR_020</t>
  </si>
  <si>
    <t>REQ_PUR_040</t>
  </si>
  <si>
    <t>REQ_PUR_050</t>
  </si>
  <si>
    <t>REQ_PUR_060</t>
  </si>
  <si>
    <t>REQ_PUR_070</t>
  </si>
  <si>
    <t>REQ_PUR_080</t>
  </si>
  <si>
    <t>REQ_VER_010</t>
  </si>
  <si>
    <t>REQ_VER_020</t>
  </si>
  <si>
    <t>REQ_VER_040</t>
  </si>
  <si>
    <t>REQ_VER_050</t>
  </si>
  <si>
    <t>REQ_VER_070</t>
  </si>
  <si>
    <t>REQ_VER_080</t>
  </si>
  <si>
    <t>REQ_VER_090</t>
  </si>
  <si>
    <t>REQ_VER_130</t>
  </si>
  <si>
    <t>REQ_LOG_010</t>
  </si>
  <si>
    <t>REQ_LOG_020</t>
  </si>
  <si>
    <t>REQ_LOG_060</t>
  </si>
  <si>
    <t>REQ_LOG_120</t>
  </si>
  <si>
    <t>REQ_DEL_010</t>
  </si>
  <si>
    <t>REQ_DEL_020</t>
  </si>
  <si>
    <t>REQ_DEL_040</t>
  </si>
  <si>
    <t>REQ_DEL_060</t>
  </si>
  <si>
    <t>REQ_DEL_070</t>
  </si>
  <si>
    <t>REQ_DEL_080</t>
  </si>
  <si>
    <t>REQ_DEL_110</t>
  </si>
  <si>
    <t>REQ_DEL_100</t>
  </si>
  <si>
    <t>REQ_IMP_010</t>
  </si>
  <si>
    <t>2.2. GESTION DES ÉVOLUTIONS</t>
  </si>
  <si>
    <r>
      <t>Procédés spéciaux  (</t>
    </r>
    <r>
      <rPr>
        <b/>
        <vertAlign val="superscript"/>
        <sz val="12"/>
        <color theme="0"/>
        <rFont val="Arial"/>
        <family val="2"/>
      </rPr>
      <t>*4</t>
    </r>
    <r>
      <rPr>
        <b/>
        <sz val="12"/>
        <color theme="0"/>
        <rFont val="Arial"/>
        <family val="2"/>
      </rPr>
      <t>)</t>
    </r>
  </si>
  <si>
    <r>
      <t>Procédés spéciaux (*</t>
    </r>
    <r>
      <rPr>
        <b/>
        <vertAlign val="superscript"/>
        <sz val="12"/>
        <rFont val="Arial"/>
        <family val="2"/>
      </rPr>
      <t>4</t>
    </r>
    <r>
      <rPr>
        <b/>
        <sz val="12"/>
        <rFont val="Arial"/>
        <family val="2"/>
      </rPr>
      <t>)</t>
    </r>
  </si>
  <si>
    <t>ISO9001§8.2.1
AQAP2110§5.4.2
EN9100§8..2.1</t>
  </si>
  <si>
    <r>
      <rPr>
        <sz val="10"/>
        <color rgb="FF000000"/>
        <rFont val="Arial"/>
        <family val="2"/>
      </rPr>
      <t>E-signing of conformity certification documents</t>
    </r>
  </si>
  <si>
    <r>
      <rPr>
        <sz val="10"/>
        <color rgb="FF000000"/>
        <rFont val="Arial"/>
        <family val="2"/>
      </rPr>
      <t>Counterfeit Electronic Parts; Avoidance, Detection, Mitigation, and Disposition</t>
    </r>
  </si>
  <si>
    <r>
      <rPr>
        <sz val="10"/>
        <color rgb="FF000000"/>
        <rFont val="Arial"/>
        <family val="2"/>
      </rPr>
      <t>Regulation on the continuing airworthiness of aircraft and aeronautical products, parts and appliances, and on the approval of organisations and personnel involved in these tasks</t>
    </r>
  </si>
  <si>
    <r>
      <rPr>
        <sz val="10"/>
        <color rgb="FF000000"/>
        <rFont val="Arial"/>
        <family val="2"/>
      </rPr>
      <t>Electrostatics - Part 5-2: Protection of electronic devices from electrostatic phenomena</t>
    </r>
    <r>
      <rPr>
        <sz val="10"/>
        <color rgb="FF000000"/>
        <rFont val="Arial"/>
        <family val="2"/>
      </rPr>
      <t xml:space="preserve"> </t>
    </r>
    <r>
      <rPr>
        <sz val="10"/>
        <color rgb="FF000000"/>
        <rFont val="Arial"/>
        <family val="2"/>
      </rPr>
      <t>- User guide</t>
    </r>
  </si>
  <si>
    <r>
      <rPr>
        <sz val="10"/>
        <color rgb="FF000000"/>
        <rFont val="Arial"/>
        <family val="2"/>
      </rPr>
      <t>Control by sampling standard</t>
    </r>
  </si>
  <si>
    <r>
      <rPr>
        <sz val="10"/>
        <color rgb="FF000000"/>
        <rFont val="Arial"/>
        <family val="2"/>
      </rPr>
      <t>Conformity assessment - Supplier's Declaration Of Conformity - Part 2: Supporting Documents</t>
    </r>
  </si>
  <si>
    <r>
      <rPr>
        <sz val="10"/>
        <color rgb="FF000000"/>
        <rFont val="Arial"/>
        <family val="2"/>
      </rPr>
      <t>Conformity assessment - Supplier's Declaration Of Conformity - Part 1: General Requirements</t>
    </r>
  </si>
  <si>
    <r>
      <rPr>
        <sz val="10"/>
        <color rgb="FF000000"/>
        <rFont val="Arial"/>
        <family val="2"/>
      </rPr>
      <t>NATO quality assurance for design, development, and production</t>
    </r>
  </si>
  <si>
    <r>
      <rPr>
        <sz val="10"/>
        <color rgb="FF000000"/>
        <rFont val="Arial"/>
        <family val="2"/>
      </rPr>
      <t xml:space="preserve">5 years </t>
    </r>
  </si>
  <si>
    <r>
      <rPr>
        <sz val="10"/>
        <color rgb="FF000000"/>
        <rFont val="Arial"/>
        <family val="2"/>
      </rPr>
      <t xml:space="preserve">all </t>
    </r>
  </si>
  <si>
    <r>
      <rPr>
        <sz val="10"/>
        <color rgb="FF000000"/>
        <rFont val="Arial"/>
        <family val="2"/>
      </rPr>
      <t>Tier 2 Supplier quality records (including assessment, PRR/FAI reviews, supply acceptance reports, non-conformity reports)</t>
    </r>
  </si>
  <si>
    <r>
      <rPr>
        <sz val="10"/>
        <color rgb="FF000000"/>
        <rFont val="Arial"/>
        <family val="2"/>
      </rPr>
      <t xml:space="preserve">3 years </t>
    </r>
  </si>
  <si>
    <t>Change notification</t>
  </si>
  <si>
    <r>
      <rPr>
        <sz val="10"/>
        <color rgb="FF000000"/>
        <rFont val="Arial"/>
        <family val="2"/>
      </rPr>
      <t>CCB minutes and resulting actions up to close</t>
    </r>
  </si>
  <si>
    <r>
      <rPr>
        <sz val="10"/>
        <color rgb="FF000000"/>
        <rFont val="Arial"/>
        <family val="2"/>
      </rPr>
      <t>3 years after the end of the contract</t>
    </r>
  </si>
  <si>
    <r>
      <rPr>
        <sz val="10"/>
        <color rgb="FF000000"/>
        <rFont val="Arial"/>
        <family val="2"/>
      </rPr>
      <t>Monitoring of the delivered configuration</t>
    </r>
  </si>
  <si>
    <r>
      <rPr>
        <sz val="10"/>
        <color rgb="FF000000"/>
        <rFont val="Arial"/>
        <family val="2"/>
      </rPr>
      <t>Configuration data records</t>
    </r>
  </si>
  <si>
    <r>
      <rPr>
        <sz val="10"/>
        <color rgb="FF000000"/>
        <rFont val="Arial"/>
        <family val="2"/>
      </rPr>
      <t>10 years after the end of the contract</t>
    </r>
  </si>
  <si>
    <r>
      <rPr>
        <sz val="10"/>
        <color rgb="FF000000"/>
        <rFont val="Arial"/>
        <family val="2"/>
      </rPr>
      <t>Key characteristics measurement records</t>
    </r>
  </si>
  <si>
    <r>
      <rPr>
        <sz val="10"/>
        <color rgb="FF000000"/>
        <rFont val="Arial"/>
        <family val="2"/>
      </rPr>
      <t>3 years</t>
    </r>
  </si>
  <si>
    <r>
      <rPr>
        <sz val="10"/>
        <color rgb="FF000000"/>
        <rFont val="Arial"/>
        <family val="2"/>
      </rPr>
      <t>Statement of works, specifications</t>
    </r>
  </si>
  <si>
    <r>
      <rPr>
        <sz val="10"/>
        <color rgb="FF000000"/>
        <rFont val="Arial"/>
        <family val="2"/>
      </rPr>
      <t>all</t>
    </r>
  </si>
  <si>
    <r>
      <rPr>
        <sz val="10"/>
        <color rgb="FF000000"/>
        <rFont val="Arial"/>
        <family val="2"/>
      </rPr>
      <t>Records of material in user accounts (customer property)</t>
    </r>
  </si>
  <si>
    <r>
      <rPr>
        <sz val="10"/>
        <color rgb="FF000000"/>
        <rFont val="Arial"/>
        <family val="2"/>
      </rPr>
      <t>Order records</t>
    </r>
  </si>
  <si>
    <r>
      <rPr>
        <sz val="10"/>
        <color rgb="FF000000"/>
        <rFont val="Arial"/>
        <family val="2"/>
      </rPr>
      <t>Declaration of conformity EC Declaration of conformity</t>
    </r>
  </si>
  <si>
    <r>
      <rPr>
        <sz val="10"/>
        <color rgb="FF000000"/>
        <rFont val="Arial"/>
        <family val="2"/>
      </rPr>
      <t>Results of actions (including customer complaints)</t>
    </r>
  </si>
  <si>
    <r>
      <rPr>
        <sz val="10"/>
        <color rgb="FF000000"/>
        <rFont val="Arial"/>
        <family val="2"/>
      </rPr>
      <t>Exemption request and lifting</t>
    </r>
  </si>
  <si>
    <r>
      <rPr>
        <sz val="10"/>
        <color rgb="FF000000"/>
        <rFont val="Arial"/>
        <family val="2"/>
      </rPr>
      <t>Review meeting minutes (project launch, development, industrialisation, etc.)</t>
    </r>
  </si>
  <si>
    <r>
      <rPr>
        <b/>
        <sz val="10"/>
        <color rgb="FF000080"/>
        <rFont val="Arial"/>
        <family val="2"/>
      </rPr>
      <t>Minimum archiving time</t>
    </r>
  </si>
  <si>
    <r>
      <t>Justification</t>
    </r>
    <r>
      <rPr>
        <b/>
        <sz val="9"/>
        <color rgb="FF000080"/>
        <rFont val="Arial"/>
        <family val="2"/>
      </rPr>
      <t xml:space="preserve"> </t>
    </r>
  </si>
  <si>
    <r>
      <rPr>
        <b/>
        <sz val="10"/>
        <color rgb="FF000080"/>
        <rFont val="Arial"/>
        <family val="2"/>
      </rPr>
      <t>Data title</t>
    </r>
    <r>
      <rPr>
        <b/>
        <sz val="10"/>
        <color rgb="FF000080"/>
        <rFont val="Arial"/>
        <family val="2"/>
      </rPr>
      <t xml:space="preserve"> </t>
    </r>
  </si>
  <si>
    <r>
      <rPr>
        <b/>
        <sz val="11"/>
        <color rgb="FF000000"/>
        <rFont val="Arial"/>
        <family val="2"/>
      </rPr>
      <t>(*7)</t>
    </r>
    <r>
      <rPr>
        <sz val="11"/>
        <color rgb="FF000000"/>
        <rFont val="Arial"/>
        <family val="2"/>
      </rPr>
      <t xml:space="preserve"> Includes exhaustive dimensions measurements for mechanical parts.</t>
    </r>
  </si>
  <si>
    <r>
      <rPr>
        <b/>
        <sz val="11"/>
        <color rgb="FF000000"/>
        <rFont val="Arial"/>
        <family val="2"/>
      </rPr>
      <t>(*5)</t>
    </r>
    <r>
      <rPr>
        <sz val="11"/>
        <color rgb="FF000000"/>
        <rFont val="Arial"/>
        <family val="2"/>
      </rPr>
      <t xml:space="preserve"> in the event that qualification has not b</t>
    </r>
    <r>
      <rPr>
        <sz val="11"/>
        <color rgb="FF000000"/>
        <rFont val="Arial"/>
        <family val="2"/>
      </rPr>
      <t>een carried out by Thales, evidence demonstrating the supplier's qualification must be available and presented at Thales's request.</t>
    </r>
  </si>
  <si>
    <r>
      <rPr>
        <sz val="11"/>
        <color rgb="FF000000"/>
        <rFont val="Arial"/>
        <family val="2"/>
      </rPr>
      <t>Printed Circuits Assembly (PCA), Machined Printed Circuit Boards (PCB), Surface Treatment, Wire bonding, Structural Bonding, Foundry, Vacuum Brazing Assembly, Laser Welding Assembly (examples for TSA/TAV) - specific for each Legal Entity</t>
    </r>
  </si>
  <si>
    <t>(*4) special processes:</t>
  </si>
  <si>
    <r>
      <rPr>
        <b/>
        <sz val="12"/>
        <color rgb="FF000000"/>
        <rFont val="Arial"/>
        <family val="2"/>
      </rPr>
      <t xml:space="preserve">X </t>
    </r>
  </si>
  <si>
    <r>
      <rPr>
        <b/>
        <sz val="12"/>
        <color rgb="FF000000"/>
        <rFont val="Arial"/>
        <family val="2"/>
      </rPr>
      <t>9 - 1</t>
    </r>
  </si>
  <si>
    <r>
      <rPr>
        <b/>
        <sz val="12"/>
        <color rgb="FFFFFFFF"/>
        <rFont val="Arial"/>
        <family val="2"/>
      </rPr>
      <t>Introduction of a new technology</t>
    </r>
  </si>
  <si>
    <t>Depending on the scale of the change</t>
  </si>
  <si>
    <r>
      <rPr>
        <b/>
        <sz val="12"/>
        <color rgb="FF000000"/>
        <rFont val="Arial"/>
        <family val="2"/>
      </rPr>
      <t>(X)</t>
    </r>
  </si>
  <si>
    <r>
      <rPr>
        <b/>
        <sz val="12"/>
        <color rgb="FF000000"/>
        <rFont val="Arial"/>
        <family val="2"/>
      </rPr>
      <t>Other processes</t>
    </r>
  </si>
  <si>
    <r>
      <rPr>
        <b/>
        <sz val="12"/>
        <color rgb="FF000000"/>
        <rFont val="Arial"/>
        <family val="2"/>
      </rPr>
      <t>8 - 2</t>
    </r>
  </si>
  <si>
    <t>e.g. Change in the chemicals used to manufacture PCBs</t>
  </si>
  <si>
    <r>
      <rPr>
        <b/>
        <sz val="12"/>
        <color rgb="FF000000"/>
        <rFont val="Arial"/>
        <family val="2"/>
      </rPr>
      <t>8 - 1</t>
    </r>
  </si>
  <si>
    <r>
      <rPr>
        <b/>
        <sz val="12"/>
        <color rgb="FFFFFFFF"/>
        <rFont val="Arial"/>
        <family val="2"/>
      </rPr>
      <t>Other cases of process change</t>
    </r>
  </si>
  <si>
    <t>Information</t>
  </si>
  <si>
    <r>
      <rPr>
        <b/>
        <sz val="12"/>
        <color rgb="FF000000"/>
        <rFont val="Arial"/>
        <family val="2"/>
      </rPr>
      <t>Within tolerances validated with/by Thales (*</t>
    </r>
    <r>
      <rPr>
        <b/>
        <vertAlign val="superscript"/>
        <sz val="12"/>
        <color rgb="FF000000"/>
        <rFont val="Arial"/>
        <family val="2"/>
      </rPr>
      <t>3</t>
    </r>
    <r>
      <rPr>
        <b/>
        <sz val="12"/>
        <color rgb="FF000000"/>
        <rFont val="Arial"/>
        <family val="2"/>
      </rPr>
      <t>)</t>
    </r>
  </si>
  <si>
    <r>
      <rPr>
        <b/>
        <sz val="12"/>
        <color rgb="FF000000"/>
        <rFont val="Arial"/>
        <family val="2"/>
      </rPr>
      <t>7 - 2</t>
    </r>
  </si>
  <si>
    <r>
      <rPr>
        <b/>
        <sz val="12"/>
        <color rgb="FF000000"/>
        <rFont val="Arial"/>
        <family val="2"/>
      </rPr>
      <t>Out-of-tolerances validated with/by Thales (*</t>
    </r>
    <r>
      <rPr>
        <b/>
        <vertAlign val="superscript"/>
        <sz val="12"/>
        <color rgb="FF000000"/>
        <rFont val="Arial"/>
        <family val="2"/>
      </rPr>
      <t>3</t>
    </r>
    <r>
      <rPr>
        <b/>
        <sz val="12"/>
        <color rgb="FF000000"/>
        <rFont val="Arial"/>
        <family val="2"/>
      </rPr>
      <t>)</t>
    </r>
  </si>
  <si>
    <r>
      <rPr>
        <b/>
        <sz val="12"/>
        <color rgb="FF000000"/>
        <rFont val="Arial"/>
        <family val="2"/>
      </rPr>
      <t>7 - 1</t>
    </r>
  </si>
  <si>
    <t>Settings adjustment</t>
  </si>
  <si>
    <t>Customer or technical criticality</t>
  </si>
  <si>
    <t>e.g. CMS installation (EMS), machining with 5 axes instead of 4 axes (MMS)</t>
  </si>
  <si>
    <r>
      <rPr>
        <sz val="11"/>
        <color rgb="FF000000"/>
        <rFont val="Arial"/>
        <family val="2"/>
      </rPr>
      <t>Evidence of training, tutoring, operator qualification</t>
    </r>
  </si>
  <si>
    <r>
      <rPr>
        <b/>
        <sz val="12"/>
        <color rgb="FF000000"/>
        <rFont val="Arial"/>
        <family val="2"/>
      </rPr>
      <t>Change of an operator qualified by Thales</t>
    </r>
  </si>
  <si>
    <r>
      <rPr>
        <b/>
        <sz val="12"/>
        <color rgb="FF000000"/>
        <rFont val="Arial"/>
        <family val="2"/>
      </rPr>
      <t>6 - 1</t>
    </r>
  </si>
  <si>
    <r>
      <rPr>
        <b/>
        <sz val="12"/>
        <color rgb="FFFFFFFF"/>
        <rFont val="Arial"/>
        <family val="2"/>
      </rPr>
      <t>Change/upgrade of resources (manufacturing means - human resources on the manufacturing or control station)</t>
    </r>
  </si>
  <si>
    <r>
      <rPr>
        <b/>
        <sz val="12"/>
        <color rgb="FF000000"/>
        <rFont val="Arial"/>
        <family val="2"/>
      </rPr>
      <t>Supplier process-site pair qualified (*</t>
    </r>
    <r>
      <rPr>
        <b/>
        <vertAlign val="superscript"/>
        <sz val="12"/>
        <color rgb="FF000000"/>
        <rFont val="Arial"/>
        <family val="2"/>
      </rPr>
      <t>5</t>
    </r>
    <r>
      <rPr>
        <b/>
        <sz val="12"/>
        <color rgb="FF000000"/>
        <rFont val="Arial"/>
        <family val="2"/>
      </rPr>
      <t>)</t>
    </r>
  </si>
  <si>
    <r>
      <rPr>
        <b/>
        <sz val="12"/>
        <color rgb="FF000000"/>
        <rFont val="Arial"/>
        <family val="2"/>
      </rPr>
      <t>5 - 6</t>
    </r>
  </si>
  <si>
    <r>
      <rPr>
        <b/>
        <sz val="12"/>
        <color rgb="FF000000"/>
        <rFont val="Arial"/>
        <family val="2"/>
      </rPr>
      <t>Supplier site qualified on other processes</t>
    </r>
  </si>
  <si>
    <r>
      <rPr>
        <b/>
        <sz val="12"/>
        <color rgb="FF000000"/>
        <rFont val="Arial"/>
        <family val="2"/>
      </rPr>
      <t>5 - 5</t>
    </r>
  </si>
  <si>
    <r>
      <rPr>
        <b/>
        <sz val="12"/>
        <color rgb="FF000000"/>
        <rFont val="Arial"/>
        <family val="2"/>
      </rPr>
      <t>Supplier site not known to Thales</t>
    </r>
  </si>
  <si>
    <r>
      <rPr>
        <b/>
        <sz val="12"/>
        <color rgb="FF000000"/>
        <rFont val="Arial"/>
        <family val="2"/>
      </rPr>
      <t>5 - 4</t>
    </r>
  </si>
  <si>
    <r>
      <rPr>
        <b/>
        <sz val="12"/>
        <color rgb="FFFFFFFF"/>
        <rFont val="Arial"/>
        <family val="2"/>
      </rPr>
      <t>Other processes (</t>
    </r>
    <r>
      <rPr>
        <b/>
        <vertAlign val="superscript"/>
        <sz val="12"/>
        <color rgb="FFFFFFFF"/>
        <rFont val="Arial"/>
        <family val="2"/>
      </rPr>
      <t>*4</t>
    </r>
    <r>
      <rPr>
        <b/>
        <sz val="12"/>
        <color rgb="FFFFFFFF"/>
        <rFont val="Arial"/>
        <family val="2"/>
      </rPr>
      <t>)</t>
    </r>
  </si>
  <si>
    <r>
      <rPr>
        <b/>
        <sz val="12"/>
        <color rgb="FF000000"/>
        <rFont val="Arial"/>
        <family val="2"/>
      </rPr>
      <t>5 - 3</t>
    </r>
  </si>
  <si>
    <r>
      <rPr>
        <b/>
        <sz val="12"/>
        <color rgb="FF000000"/>
        <rFont val="Arial"/>
        <family val="2"/>
      </rPr>
      <t>5 - 2</t>
    </r>
  </si>
  <si>
    <r>
      <rPr>
        <b/>
        <sz val="12"/>
        <color rgb="FF000000"/>
        <rFont val="Arial"/>
        <family val="2"/>
      </rPr>
      <t>5 - 1</t>
    </r>
  </si>
  <si>
    <r>
      <rPr>
        <b/>
        <sz val="12"/>
        <color rgb="FFFFFFFF"/>
        <rFont val="Arial"/>
        <family val="2"/>
      </rPr>
      <t>Tier 2 or more supplier change proposal or manufacturing transfer from a tier 1 supplier to a tier 2 supplier</t>
    </r>
  </si>
  <si>
    <t>e.g. Removal of an intermediary control stage</t>
  </si>
  <si>
    <r>
      <rPr>
        <b/>
        <sz val="12"/>
        <color rgb="FF000000"/>
        <rFont val="Arial"/>
        <family val="2"/>
      </rPr>
      <t>Inversion, removal, and addition of operations</t>
    </r>
  </si>
  <si>
    <r>
      <rPr>
        <b/>
        <sz val="12"/>
        <color rgb="FF000000"/>
        <rFont val="Arial"/>
        <family val="2"/>
      </rPr>
      <t>4 - 1</t>
    </r>
  </si>
  <si>
    <r>
      <rPr>
        <b/>
        <sz val="12"/>
        <color rgb="FFFFFFFF"/>
        <rFont val="Arial"/>
        <family val="2"/>
      </rPr>
      <t>Update to the manufacturing flow chart</t>
    </r>
  </si>
  <si>
    <r>
      <rPr>
        <b/>
        <sz val="12"/>
        <color rgb="FF000000"/>
        <rFont val="Arial"/>
        <family val="2"/>
      </rPr>
      <t>Workstation re-design or relocation of non-critical means</t>
    </r>
  </si>
  <si>
    <r>
      <rPr>
        <b/>
        <sz val="12"/>
        <color rgb="FF000000"/>
        <rFont val="Arial"/>
        <family val="2"/>
      </rPr>
      <t>3 - 3</t>
    </r>
  </si>
  <si>
    <t>e.g. Change of location of the reflow oven (EMS) or 3D measurement machine (MMS)</t>
  </si>
  <si>
    <r>
      <rPr>
        <b/>
        <sz val="12"/>
        <color rgb="FF000000"/>
        <rFont val="Arial"/>
        <family val="2"/>
      </rPr>
      <t>Site relocation</t>
    </r>
  </si>
  <si>
    <r>
      <rPr>
        <b/>
        <sz val="12"/>
        <color rgb="FF000000"/>
        <rFont val="Arial"/>
        <family val="2"/>
      </rPr>
      <t>3 - 1</t>
    </r>
  </si>
  <si>
    <r>
      <rPr>
        <b/>
        <sz val="12"/>
        <color rgb="FFFFFFFF"/>
        <rFont val="Arial"/>
        <family val="2"/>
      </rPr>
      <t>Development of workstations</t>
    </r>
  </si>
  <si>
    <t>e.g. Replacement of the system, recoding</t>
  </si>
  <si>
    <r>
      <rPr>
        <b/>
        <sz val="12"/>
        <color rgb="FF000000"/>
        <rFont val="Arial"/>
        <family val="2"/>
      </rPr>
      <t>ERP upgrade or replacement</t>
    </r>
  </si>
  <si>
    <r>
      <rPr>
        <b/>
        <sz val="12"/>
        <color rgb="FF000000"/>
        <rFont val="Arial"/>
        <family val="2"/>
      </rPr>
      <t>2 - 1</t>
    </r>
  </si>
  <si>
    <r>
      <rPr>
        <b/>
        <sz val="12"/>
        <color rgb="FFFFFFFF"/>
        <rFont val="Arial"/>
        <family val="2"/>
      </rPr>
      <t>ERP (Enterprise Resource Planning) change or upgrade</t>
    </r>
  </si>
  <si>
    <r>
      <rPr>
        <b/>
        <sz val="12"/>
        <color rgb="FF000000"/>
        <rFont val="Arial"/>
        <family val="2"/>
      </rPr>
      <t>Organisation management, production etc.</t>
    </r>
  </si>
  <si>
    <r>
      <rPr>
        <b/>
        <sz val="12"/>
        <color rgb="FF000000"/>
        <rFont val="Arial"/>
        <family val="2"/>
      </rPr>
      <t>1 - 1</t>
    </r>
  </si>
  <si>
    <r>
      <rPr>
        <b/>
        <sz val="12"/>
        <color rgb="FFFFFFFF"/>
        <rFont val="Arial"/>
        <family val="2"/>
      </rPr>
      <t>Organisation structure change</t>
    </r>
  </si>
  <si>
    <r>
      <rPr>
        <b/>
        <sz val="12"/>
        <color rgb="FFFFFFFF"/>
        <rFont val="Arial"/>
        <family val="2"/>
      </rPr>
      <t>Example/ Additional instructions</t>
    </r>
  </si>
  <si>
    <r>
      <rPr>
        <b/>
        <sz val="12"/>
        <color rgb="FFFFFFFF"/>
        <rFont val="Arial"/>
        <family val="2"/>
      </rPr>
      <t>Type</t>
    </r>
  </si>
  <si>
    <r>
      <rPr>
        <b/>
        <sz val="12"/>
        <color rgb="FFFFFFFF"/>
        <rFont val="Arial"/>
        <family val="2"/>
      </rPr>
      <t>Type of Change</t>
    </r>
  </si>
  <si>
    <r>
      <rPr>
        <b/>
        <sz val="12"/>
        <color rgb="FF000000"/>
        <rFont val="Arial"/>
        <family val="2"/>
      </rPr>
      <t>First Article Inspection (*</t>
    </r>
    <r>
      <rPr>
        <b/>
        <vertAlign val="superscript"/>
        <sz val="12"/>
        <color rgb="FF000000"/>
        <rFont val="Arial"/>
        <family val="2"/>
      </rPr>
      <t>7</t>
    </r>
    <r>
      <rPr>
        <b/>
        <sz val="12"/>
        <color rgb="FF000000"/>
        <rFont val="Arial"/>
        <family val="2"/>
      </rPr>
      <t>)</t>
    </r>
  </si>
  <si>
    <r>
      <rPr>
        <b/>
        <sz val="12"/>
        <color rgb="FF000000"/>
        <rFont val="Arial"/>
        <family val="2"/>
      </rPr>
      <t>Technical tests</t>
    </r>
  </si>
  <si>
    <r>
      <rPr>
        <b/>
        <sz val="12"/>
        <color rgb="FF000000"/>
        <rFont val="Arial"/>
        <family val="2"/>
      </rPr>
      <t>IPCA audit</t>
    </r>
    <r>
      <rPr>
        <sz val="12"/>
        <color indexed="8"/>
        <rFont val="Arial"/>
        <family val="2"/>
      </rPr>
      <t xml:space="preserve">
</t>
    </r>
    <r>
      <rPr>
        <b/>
        <sz val="12"/>
        <color rgb="FF000000"/>
        <rFont val="Arial"/>
        <family val="2"/>
      </rPr>
      <t>(by Thales)</t>
    </r>
  </si>
  <si>
    <r>
      <rPr>
        <b/>
        <sz val="12"/>
        <color rgb="FF000000"/>
        <rFont val="Arial"/>
        <family val="2"/>
      </rPr>
      <t>Technology audit (by Thales)</t>
    </r>
  </si>
  <si>
    <r>
      <rPr>
        <b/>
        <sz val="12"/>
        <color rgb="FF000000"/>
        <rFont val="Arial"/>
        <family val="2"/>
      </rPr>
      <t>Justification file (*</t>
    </r>
    <r>
      <rPr>
        <b/>
        <vertAlign val="superscript"/>
        <sz val="12"/>
        <color rgb="FF000000"/>
        <rFont val="Arial"/>
        <family val="2"/>
      </rPr>
      <t>1</t>
    </r>
    <r>
      <rPr>
        <b/>
        <sz val="12"/>
        <color rgb="FF000000"/>
        <rFont val="Arial"/>
        <family val="2"/>
      </rPr>
      <t>)</t>
    </r>
  </si>
  <si>
    <r>
      <rPr>
        <b/>
        <sz val="12"/>
        <color rgb="FFFFFFFF"/>
        <rFont val="Arial"/>
        <family val="2"/>
      </rPr>
      <t>Evidence Required (*</t>
    </r>
    <r>
      <rPr>
        <b/>
        <vertAlign val="superscript"/>
        <sz val="12"/>
        <color rgb="FFFFFFFF"/>
        <rFont val="Arial"/>
        <family val="2"/>
      </rPr>
      <t>6</t>
    </r>
    <r>
      <rPr>
        <b/>
        <sz val="12"/>
        <color rgb="FFFFFFFF"/>
        <rFont val="Arial"/>
        <family val="2"/>
      </rPr>
      <t>)</t>
    </r>
  </si>
  <si>
    <t>Process to be implemented by the supplier for Thales</t>
  </si>
  <si>
    <r>
      <rPr>
        <b/>
        <sz val="14"/>
        <color rgb="FF000000"/>
        <rFont val="Arial"/>
        <family val="2"/>
      </rPr>
      <t>INDUSTRIAL CHANGES</t>
    </r>
    <r>
      <rPr>
        <sz val="14"/>
        <rFont val="Arial"/>
        <family val="2"/>
      </rPr>
      <t xml:space="preserve">
</t>
    </r>
    <r>
      <rPr>
        <b/>
        <sz val="14"/>
        <color rgb="FF000000"/>
        <rFont val="Arial"/>
        <family val="2"/>
      </rPr>
      <t>DECISION TABLE</t>
    </r>
  </si>
  <si>
    <r>
      <rPr>
        <sz val="11"/>
        <color rgb="FF000000"/>
        <rFont val="Arial"/>
        <family val="2"/>
      </rPr>
      <t xml:space="preserve">Comments </t>
    </r>
  </si>
  <si>
    <r>
      <rPr>
        <sz val="12"/>
        <color rgb="FF000000"/>
        <rFont val="Arial"/>
        <family val="2"/>
      </rPr>
      <t>signature</t>
    </r>
  </si>
  <si>
    <r>
      <rPr>
        <sz val="12"/>
        <color rgb="FF000000"/>
        <rFont val="Arial"/>
        <family val="2"/>
      </rPr>
      <t xml:space="preserve">to (name </t>
    </r>
    <r>
      <rPr>
        <sz val="12"/>
        <color rgb="FF000000"/>
        <rFont val="Arial"/>
        <family val="2"/>
      </rPr>
      <t>&amp;</t>
    </r>
    <r>
      <rPr>
        <sz val="12"/>
        <color rgb="FF000000"/>
        <rFont val="Arial"/>
        <family val="2"/>
      </rPr>
      <t xml:space="preserve"> position)</t>
    </r>
  </si>
  <si>
    <r>
      <rPr>
        <sz val="12"/>
        <color rgb="FF000000"/>
        <rFont val="Arial"/>
        <family val="2"/>
      </rPr>
      <t>by</t>
    </r>
  </si>
  <si>
    <r>
      <rPr>
        <sz val="12"/>
        <color rgb="FF000000"/>
        <rFont val="Arial"/>
        <family val="2"/>
      </rPr>
      <t>Sent on</t>
    </r>
  </si>
  <si>
    <r>
      <rPr>
        <b/>
        <u/>
        <sz val="18"/>
        <color rgb="FF000000"/>
        <rFont val="arial"/>
        <family val="2"/>
      </rPr>
      <t>Stage 3: Supplier informed of the close of the alert or change by Thales</t>
    </r>
  </si>
  <si>
    <r>
      <rPr>
        <sz val="11"/>
        <color rgb="FF000000"/>
        <rFont val="Arial"/>
        <family val="2"/>
      </rPr>
      <t>Dispatch date</t>
    </r>
  </si>
  <si>
    <r>
      <rPr>
        <sz val="12"/>
        <color rgb="FF000000"/>
        <rFont val="Arial"/>
        <family val="2"/>
      </rPr>
      <t>date</t>
    </r>
  </si>
  <si>
    <r>
      <rPr>
        <sz val="12"/>
        <color rgb="FF000000"/>
        <rFont val="Arial"/>
        <family val="2"/>
      </rPr>
      <t>name</t>
    </r>
  </si>
  <si>
    <r>
      <rPr>
        <b/>
        <sz val="12"/>
        <color rgb="FF000000"/>
        <rFont val="Arial"/>
        <family val="2"/>
      </rPr>
      <t>Change</t>
    </r>
  </si>
  <si>
    <r>
      <rPr>
        <b/>
        <sz val="12"/>
        <color rgb="FF000000"/>
        <rFont val="Arial"/>
        <family val="2"/>
      </rPr>
      <t>Technical problem</t>
    </r>
  </si>
  <si>
    <r>
      <rPr>
        <sz val="12"/>
        <color rgb="FF000000"/>
        <rFont val="Arial"/>
        <family val="2"/>
      </rPr>
      <t>signature mandatory for:</t>
    </r>
  </si>
  <si>
    <r>
      <rPr>
        <b/>
        <sz val="12"/>
        <color rgb="FF000000"/>
        <rFont val="Arial"/>
        <family val="2"/>
      </rPr>
      <t>Other</t>
    </r>
  </si>
  <si>
    <r>
      <rPr>
        <b/>
        <sz val="12"/>
        <color rgb="FF000000"/>
        <rFont val="Arial"/>
        <family val="2"/>
      </rPr>
      <t>Components specialist/Technologist</t>
    </r>
  </si>
  <si>
    <r>
      <rPr>
        <b/>
        <sz val="12"/>
        <color rgb="FF000000"/>
        <rFont val="Arial"/>
        <family val="2"/>
      </rPr>
      <t>SPM</t>
    </r>
  </si>
  <si>
    <r>
      <rPr>
        <b/>
        <sz val="12"/>
        <color rgb="FF000000"/>
        <rFont val="Arial"/>
        <family val="2"/>
      </rPr>
      <t>Quality Assurance Manager</t>
    </r>
  </si>
  <si>
    <r>
      <rPr>
        <b/>
        <sz val="12"/>
        <color rgb="FF000000"/>
        <rFont val="Arial"/>
        <family val="2"/>
      </rPr>
      <t>Product manager</t>
    </r>
  </si>
  <si>
    <r>
      <rPr>
        <sz val="10"/>
        <color rgb="FF000000"/>
        <rFont val="Arial"/>
        <family val="2"/>
      </rPr>
      <t>Other</t>
    </r>
  </si>
  <si>
    <r>
      <rPr>
        <b/>
        <sz val="12"/>
        <color rgb="FF000000"/>
        <rFont val="Arial"/>
        <family val="2"/>
      </rPr>
      <t>Thales's answer</t>
    </r>
  </si>
  <si>
    <r>
      <rPr>
        <sz val="10"/>
        <color rgb="FF000000"/>
        <rFont val="Arial"/>
        <family val="2"/>
      </rPr>
      <t>Technologist CC</t>
    </r>
  </si>
  <si>
    <r>
      <rPr>
        <sz val="10"/>
        <color rgb="FF000000"/>
        <rFont val="Arial"/>
        <family val="2"/>
      </rPr>
      <t>Minor</t>
    </r>
  </si>
  <si>
    <r>
      <rPr>
        <sz val="10"/>
        <color rgb="FF000000"/>
        <rFont val="Arial"/>
        <family val="2"/>
      </rPr>
      <t>Components specialist CC</t>
    </r>
  </si>
  <si>
    <r>
      <rPr>
        <sz val="10"/>
        <color rgb="FF000000"/>
        <rFont val="Arial"/>
        <family val="2"/>
      </rPr>
      <t>Major</t>
    </r>
  </si>
  <si>
    <r>
      <rPr>
        <sz val="12"/>
        <color rgb="FF000000"/>
        <rFont val="Arial"/>
        <family val="2"/>
      </rPr>
      <t>Thales internal dissemination date</t>
    </r>
  </si>
  <si>
    <r>
      <rPr>
        <sz val="10"/>
        <color rgb="FF000000"/>
        <rFont val="Arial"/>
        <family val="2"/>
      </rPr>
      <t>SPM CC</t>
    </r>
  </si>
  <si>
    <r>
      <rPr>
        <sz val="10"/>
        <color rgb="FF000000"/>
        <rFont val="Arial"/>
        <family val="2"/>
      </rPr>
      <t>Critical</t>
    </r>
  </si>
  <si>
    <r>
      <rPr>
        <b/>
        <sz val="12"/>
        <color rgb="FF000000"/>
        <rFont val="Arial"/>
        <family val="2"/>
      </rPr>
      <t>Criticality</t>
    </r>
  </si>
  <si>
    <r>
      <rPr>
        <b/>
        <sz val="12"/>
        <color rgb="FF000000"/>
        <rFont val="Arial"/>
        <family val="2"/>
      </rPr>
      <t>Position and name</t>
    </r>
  </si>
  <si>
    <r>
      <rPr>
        <b/>
        <sz val="12"/>
        <color rgb="FF000000"/>
        <rFont val="Arial"/>
        <family val="2"/>
      </rPr>
      <t>Industrial Change or alert manager</t>
    </r>
  </si>
  <si>
    <r>
      <rPr>
        <sz val="10"/>
        <color rgb="FF000000"/>
        <rFont val="Arial"/>
        <family val="2"/>
      </rPr>
      <t>Product manager</t>
    </r>
  </si>
  <si>
    <r>
      <rPr>
        <b/>
        <sz val="12"/>
        <color rgb="FF000000"/>
        <rFont val="Arial"/>
        <family val="2"/>
      </rPr>
      <t>THALES internal dissemination</t>
    </r>
  </si>
  <si>
    <r>
      <rPr>
        <b/>
        <u/>
        <sz val="18"/>
        <color rgb="FF000000"/>
        <rFont val="arial"/>
        <family val="2"/>
      </rPr>
      <t>Stage 2: Impact analysis by THALES and THALES's validation for implementation</t>
    </r>
  </si>
  <si>
    <r>
      <rPr>
        <b/>
        <sz val="10"/>
        <color rgb="FF000000"/>
        <rFont val="Arial"/>
        <family val="2"/>
      </rPr>
      <t>Date of dispatch by the supplier to Thales</t>
    </r>
  </si>
  <si>
    <r>
      <rPr>
        <b/>
        <sz val="10"/>
        <color rgb="FF000000"/>
        <rFont val="Arial"/>
        <family val="2"/>
      </rPr>
      <t>Thales's desired response date</t>
    </r>
  </si>
  <si>
    <r>
      <rPr>
        <sz val="11"/>
        <color rgb="FF000000"/>
        <rFont val="Arial"/>
        <family val="2"/>
      </rPr>
      <t>Actions proposed by the supplier</t>
    </r>
  </si>
  <si>
    <r>
      <rPr>
        <sz val="11"/>
        <color rgb="FF000000"/>
        <rFont val="Arial"/>
        <family val="2"/>
      </rPr>
      <t>Immediate actions taken</t>
    </r>
  </si>
  <si>
    <r>
      <rPr>
        <sz val="11"/>
        <color rgb="FF000000"/>
        <rFont val="Arial"/>
        <family val="2"/>
      </rPr>
      <t>Brief summary</t>
    </r>
  </si>
  <si>
    <r>
      <rPr>
        <b/>
        <sz val="12"/>
        <color rgb="FF000000"/>
        <rFont val="Arial"/>
        <family val="2"/>
      </rPr>
      <t>Description of the alert or change</t>
    </r>
  </si>
  <si>
    <r>
      <rPr>
        <sz val="11"/>
        <color rgb="FF000000"/>
        <rFont val="Arial"/>
        <family val="2"/>
      </rPr>
      <t>Qty impacted</t>
    </r>
  </si>
  <si>
    <r>
      <rPr>
        <sz val="11"/>
        <color rgb="FF000000"/>
        <rFont val="Arial"/>
        <family val="2"/>
      </rPr>
      <t>Qty impacted on Thales's site</t>
    </r>
  </si>
  <si>
    <r>
      <rPr>
        <sz val="11"/>
        <color rgb="FF000000"/>
        <rFont val="Arial"/>
        <family val="2"/>
      </rPr>
      <t>Date-code impacted</t>
    </r>
  </si>
  <si>
    <r>
      <rPr>
        <sz val="11"/>
        <color rgb="FF000000"/>
        <rFont val="Arial"/>
        <family val="2"/>
      </rPr>
      <t>Qty impacted on the supplier's site</t>
    </r>
  </si>
  <si>
    <r>
      <rPr>
        <sz val="11"/>
        <color rgb="FF000000"/>
        <rFont val="Arial"/>
        <family val="2"/>
      </rPr>
      <t>ERP code</t>
    </r>
  </si>
  <si>
    <r>
      <rPr>
        <sz val="11"/>
        <color rgb="FF000000"/>
        <rFont val="Arial"/>
        <family val="2"/>
      </rPr>
      <t>Component group</t>
    </r>
  </si>
  <si>
    <r>
      <rPr>
        <sz val="11"/>
        <color rgb="FF000000"/>
        <rFont val="Arial"/>
        <family val="2"/>
      </rPr>
      <t>Product group</t>
    </r>
  </si>
  <si>
    <r>
      <rPr>
        <sz val="11"/>
        <color rgb="FF000000"/>
        <rFont val="Arial"/>
        <family val="2"/>
      </rPr>
      <t>Article no.</t>
    </r>
    <r>
      <rPr>
        <sz val="11"/>
        <color rgb="FF000000"/>
        <rFont val="Arial"/>
        <family val="2"/>
      </rPr>
      <t xml:space="preserve"> </t>
    </r>
  </si>
  <si>
    <r>
      <rPr>
        <sz val="11"/>
        <color rgb="FF000000"/>
        <rFont val="Arial"/>
        <family val="2"/>
      </rPr>
      <t>Article no. (P/N)</t>
    </r>
  </si>
  <si>
    <r>
      <rPr>
        <b/>
        <sz val="11"/>
        <color rgb="FF000000"/>
        <rFont val="Arial"/>
        <family val="2"/>
      </rPr>
      <t>Amdt/EL</t>
    </r>
  </si>
  <si>
    <r>
      <rPr>
        <b/>
        <sz val="11"/>
        <color rgb="FF000000"/>
        <rFont val="Arial"/>
        <family val="2"/>
      </rPr>
      <t>Reference</t>
    </r>
  </si>
  <si>
    <r>
      <rPr>
        <b/>
        <sz val="11"/>
        <color rgb="FF000000"/>
        <rFont val="Arial"/>
        <family val="2"/>
      </rPr>
      <t>Component identification</t>
    </r>
  </si>
  <si>
    <r>
      <rPr>
        <b/>
        <sz val="11"/>
        <color rgb="FF000000"/>
        <rFont val="Arial"/>
        <family val="2"/>
      </rPr>
      <t xml:space="preserve"> </t>
    </r>
    <r>
      <rPr>
        <b/>
        <sz val="11"/>
        <color rgb="FF000000"/>
        <rFont val="Arial"/>
        <family val="2"/>
      </rPr>
      <t>Identification</t>
    </r>
  </si>
  <si>
    <r>
      <rPr>
        <b/>
        <sz val="12"/>
        <color rgb="FF000000"/>
        <rFont val="Arial"/>
        <family val="2"/>
      </rPr>
      <t>Component impacted if necessary for technical alert</t>
    </r>
  </si>
  <si>
    <r>
      <rPr>
        <b/>
        <sz val="12"/>
        <color rgb="FF000000"/>
        <rFont val="Arial"/>
        <family val="2"/>
      </rPr>
      <t>Article impacted if technical alert</t>
    </r>
  </si>
  <si>
    <r>
      <rPr>
        <sz val="11"/>
        <color rgb="FF000000"/>
        <rFont val="Arial"/>
        <family val="2"/>
      </rPr>
      <t>Sensors</t>
    </r>
  </si>
  <si>
    <r>
      <rPr>
        <sz val="11"/>
        <color rgb="FF000000"/>
        <rFont val="Arial"/>
        <family val="2"/>
      </rPr>
      <t>Supplier QA manager</t>
    </r>
    <r>
      <rPr>
        <sz val="11"/>
        <color rgb="FF000000"/>
        <rFont val="Arial"/>
        <family val="2"/>
      </rPr>
      <t xml:space="preserve"> </t>
    </r>
  </si>
  <si>
    <r>
      <rPr>
        <sz val="11"/>
        <color rgb="FF000000"/>
        <rFont val="Arial"/>
        <family val="2"/>
      </rPr>
      <t xml:space="preserve">Rotating machinery </t>
    </r>
  </si>
  <si>
    <r>
      <rPr>
        <sz val="11"/>
        <color rgb="FF000000"/>
        <rFont val="Arial"/>
        <family val="2"/>
      </rPr>
      <t>Component 2 manager</t>
    </r>
  </si>
  <si>
    <r>
      <rPr>
        <sz val="11"/>
        <color rgb="FF000000"/>
        <rFont val="Arial"/>
        <family val="2"/>
      </rPr>
      <t>Front</t>
    </r>
  </si>
  <si>
    <r>
      <rPr>
        <sz val="11"/>
        <color rgb="FF000000"/>
        <rFont val="Arial"/>
        <family val="2"/>
      </rPr>
      <t>Other</t>
    </r>
  </si>
  <si>
    <r>
      <rPr>
        <sz val="11"/>
        <color rgb="FF000000"/>
        <rFont val="Arial"/>
        <family val="2"/>
      </rPr>
      <t>Component 1 manager</t>
    </r>
  </si>
  <si>
    <r>
      <rPr>
        <sz val="11"/>
        <color rgb="FF000000"/>
        <rFont val="Arial"/>
        <family val="2"/>
      </rPr>
      <t>LCD</t>
    </r>
  </si>
  <si>
    <r>
      <rPr>
        <sz val="11"/>
        <color rgb="FF000000"/>
        <rFont val="Arial"/>
        <family val="2"/>
      </rPr>
      <t>Supplier Quality Assurance Manager</t>
    </r>
  </si>
  <si>
    <r>
      <rPr>
        <sz val="11"/>
        <color rgb="FF000000"/>
        <rFont val="Arial"/>
        <family val="2"/>
      </rPr>
      <t>Director of COE manufacturing</t>
    </r>
  </si>
  <si>
    <r>
      <rPr>
        <sz val="11"/>
        <color rgb="FF000000"/>
        <rFont val="Arial"/>
        <family val="2"/>
      </rPr>
      <t>Optics</t>
    </r>
  </si>
  <si>
    <r>
      <rPr>
        <sz val="11"/>
        <color rgb="FF000000"/>
        <rFont val="Arial"/>
        <family val="2"/>
      </rPr>
      <t>Procurement officer (if no SPM)</t>
    </r>
  </si>
  <si>
    <r>
      <rPr>
        <sz val="11"/>
        <color rgb="FF000000"/>
        <rFont val="Arial"/>
        <family val="2"/>
      </rPr>
      <t>Procurement officer or failing that buyer</t>
    </r>
  </si>
  <si>
    <r>
      <rPr>
        <sz val="11"/>
        <color rgb="FF000000"/>
        <rFont val="Arial"/>
        <family val="2"/>
      </rPr>
      <t>Chemicals</t>
    </r>
  </si>
  <si>
    <r>
      <rPr>
        <sz val="11"/>
        <color rgb="FF000000"/>
        <rFont val="Arial"/>
        <family val="2"/>
      </rPr>
      <t>SPM</t>
    </r>
  </si>
  <si>
    <r>
      <rPr>
        <sz val="11"/>
        <color rgb="FF000000"/>
        <rFont val="Arial"/>
        <family val="2"/>
      </rPr>
      <t>Line concerned</t>
    </r>
    <r>
      <rPr>
        <sz val="11"/>
        <color rgb="FF000000"/>
        <rFont val="Arial"/>
        <family val="2"/>
      </rPr>
      <t xml:space="preserve"> </t>
    </r>
  </si>
  <si>
    <r>
      <rPr>
        <sz val="11"/>
        <color rgb="FF000000"/>
        <rFont val="Arial"/>
        <family val="2"/>
      </rPr>
      <t>Mechanical components</t>
    </r>
  </si>
  <si>
    <r>
      <rPr>
        <sz val="11"/>
        <color rgb="FF000000"/>
        <rFont val="Arial"/>
        <family val="2"/>
      </rPr>
      <t>Buyer</t>
    </r>
  </si>
  <si>
    <r>
      <rPr>
        <sz val="11"/>
        <color rgb="FF000000"/>
        <rFont val="Arial"/>
        <family val="2"/>
      </rPr>
      <t>Site concerned</t>
    </r>
    <r>
      <rPr>
        <sz val="11"/>
        <color rgb="FF000000"/>
        <rFont val="Arial"/>
        <family val="2"/>
      </rPr>
      <t xml:space="preserve"> </t>
    </r>
  </si>
  <si>
    <r>
      <rPr>
        <b/>
        <sz val="12"/>
        <color rgb="FF000000"/>
        <rFont val="Arial"/>
        <family val="2"/>
      </rPr>
      <t xml:space="preserve">Name  </t>
    </r>
  </si>
  <si>
    <r>
      <rPr>
        <b/>
        <sz val="12"/>
        <color rgb="FF000000"/>
        <rFont val="Arial"/>
        <family val="2"/>
      </rPr>
      <t>Position</t>
    </r>
  </si>
  <si>
    <r>
      <rPr>
        <sz val="11"/>
        <color rgb="FF000000"/>
        <rFont val="Arial"/>
        <family val="2"/>
      </rPr>
      <t>Electronic components</t>
    </r>
  </si>
  <si>
    <r>
      <rPr>
        <b/>
        <sz val="12"/>
        <color rgb="FF000000"/>
        <rFont val="Arial"/>
        <family val="2"/>
      </rPr>
      <t>Thales recipients for changes</t>
    </r>
  </si>
  <si>
    <r>
      <rPr>
        <b/>
        <sz val="12"/>
        <color rgb="FF000000"/>
        <rFont val="Arial"/>
        <family val="2"/>
      </rPr>
      <t>Thales recipients for technical alerts</t>
    </r>
  </si>
  <si>
    <r>
      <rPr>
        <sz val="11"/>
        <color rgb="FF000000"/>
        <rFont val="Arial"/>
        <family val="2"/>
      </rPr>
      <t>PCB</t>
    </r>
  </si>
  <si>
    <r>
      <rPr>
        <sz val="11"/>
        <color rgb="FF000000"/>
        <rFont val="Arial"/>
        <family val="2"/>
      </rPr>
      <t>PCA (EMS)</t>
    </r>
  </si>
  <si>
    <r>
      <rPr>
        <b/>
        <sz val="12"/>
        <color rgb="FF000000"/>
        <rFont val="Arial"/>
        <family val="2"/>
      </rPr>
      <t>Creation date</t>
    </r>
  </si>
  <si>
    <r>
      <rPr>
        <sz val="11"/>
        <color rgb="FF000000"/>
        <rFont val="Arial"/>
        <family val="2"/>
      </rPr>
      <t>Contract Manager</t>
    </r>
  </si>
  <si>
    <r>
      <rPr>
        <sz val="11"/>
        <color rgb="FF000000"/>
        <rFont val="Arial"/>
        <family val="2"/>
      </rPr>
      <t>Mechanical (MMS)</t>
    </r>
  </si>
  <si>
    <r>
      <rPr>
        <b/>
        <sz val="12"/>
        <color rgb="FF000000"/>
        <rFont val="Arial"/>
        <family val="2"/>
      </rPr>
      <t>Alert form no.</t>
    </r>
  </si>
  <si>
    <r>
      <rPr>
        <sz val="11"/>
        <color rgb="FF000000"/>
        <rFont val="Arial"/>
        <family val="2"/>
      </rPr>
      <t>Supplier name/site</t>
    </r>
  </si>
  <si>
    <r>
      <rPr>
        <b/>
        <sz val="12"/>
        <color rgb="FF000000"/>
        <rFont val="Arial"/>
        <family val="2"/>
      </rPr>
      <t>Supplier Issuer</t>
    </r>
  </si>
  <si>
    <r>
      <rPr>
        <b/>
        <sz val="12"/>
        <color rgb="FF000000"/>
        <rFont val="Arial"/>
        <family val="2"/>
      </rPr>
      <t>Product group</t>
    </r>
  </si>
  <si>
    <r>
      <rPr>
        <b/>
        <u/>
        <sz val="18"/>
        <color rgb="FF000000"/>
        <rFont val="arial"/>
        <family val="2"/>
      </rPr>
      <t>Stage 1. Initialisation of the sheet and description of the supplier's communication or alert.</t>
    </r>
  </si>
  <si>
    <r>
      <rPr>
        <b/>
        <sz val="20"/>
        <color rgb="FF000000"/>
        <rFont val="arial"/>
        <family val="2"/>
      </rPr>
      <t>Industrial change communication</t>
    </r>
  </si>
  <si>
    <r>
      <rPr>
        <b/>
        <sz val="20"/>
        <color rgb="FF000000"/>
        <rFont val="arial"/>
        <family val="2"/>
      </rPr>
      <t>Technical and technological problem alert</t>
    </r>
  </si>
  <si>
    <r>
      <rPr>
        <b/>
        <sz val="28"/>
        <color rgb="FF000000"/>
        <rFont val="arial"/>
        <family val="2"/>
      </rPr>
      <t>ALERT</t>
    </r>
    <r>
      <rPr>
        <sz val="28"/>
        <rFont val="arial"/>
        <family val="2"/>
      </rPr>
      <t xml:space="preserve">
</t>
    </r>
    <r>
      <rPr>
        <b/>
        <sz val="28"/>
        <color rgb="FF000000"/>
        <rFont val="arial"/>
        <family val="2"/>
      </rPr>
      <t>SHEET</t>
    </r>
  </si>
  <si>
    <t>NOK</t>
  </si>
  <si>
    <r>
      <rPr>
        <sz val="14"/>
        <color rgb="FF3366FF"/>
        <rFont val="Arial"/>
        <family val="2"/>
      </rPr>
      <t>1.</t>
    </r>
    <r>
      <rPr>
        <sz val="14"/>
        <color rgb="FF3366FF"/>
        <rFont val="Arial"/>
        <family val="2"/>
      </rPr>
      <t xml:space="preserve"> </t>
    </r>
    <r>
      <rPr>
        <sz val="14"/>
        <color rgb="FF3366FF"/>
        <rFont val="Arial"/>
        <family val="2"/>
      </rPr>
      <t>GENERIC REQUIREMENTS</t>
    </r>
  </si>
  <si>
    <r>
      <rPr>
        <sz val="14"/>
        <color rgb="FF3366FF"/>
        <rFont val="Arial"/>
        <family val="2"/>
      </rPr>
      <t>1.1.</t>
    </r>
    <r>
      <rPr>
        <sz val="14"/>
        <color rgb="FF3366FF"/>
        <rFont val="Arial"/>
        <family val="2"/>
      </rPr>
      <t xml:space="preserve">    </t>
    </r>
    <r>
      <rPr>
        <sz val="14"/>
        <color rgb="FF3366FF"/>
        <rFont val="Arial"/>
        <family val="2"/>
      </rPr>
      <t>REQUIREMENT COMPLIANCE MATRIX</t>
    </r>
  </si>
  <si>
    <r>
      <rPr>
        <b/>
        <sz val="12"/>
        <color rgb="FF3366FF"/>
        <rFont val="Arial"/>
        <family val="2"/>
      </rPr>
      <t>Requirement conformity commitment</t>
    </r>
  </si>
  <si>
    <r>
      <rPr>
        <sz val="14"/>
        <color rgb="FF3366FF"/>
        <rFont val="Arial"/>
        <family val="2"/>
      </rPr>
      <t>1.2 QUALITY MANAGEMENT SYSTEM</t>
    </r>
  </si>
  <si>
    <r>
      <rPr>
        <b/>
        <sz val="12"/>
        <color rgb="FF3366FF"/>
        <rFont val="Arial"/>
        <family val="2"/>
      </rPr>
      <t>Quality Management System</t>
    </r>
  </si>
  <si>
    <r>
      <rPr>
        <b/>
        <sz val="12"/>
        <color rgb="FF3366FF"/>
        <rFont val="Arial"/>
        <family val="2"/>
      </rPr>
      <t>Monitoring audits</t>
    </r>
  </si>
  <si>
    <t>Health, Safety, and Environmental (HSE) Compliance</t>
  </si>
  <si>
    <r>
      <rPr>
        <sz val="14"/>
        <color rgb="FF3366FF"/>
        <rFont val="Arial"/>
        <family val="2"/>
      </rPr>
      <t>1.5.</t>
    </r>
    <r>
      <rPr>
        <sz val="14"/>
        <color rgb="FF3366FF"/>
        <rFont val="Arial"/>
        <family val="2"/>
      </rPr>
      <t xml:space="preserve"> </t>
    </r>
    <r>
      <rPr>
        <sz val="14"/>
        <color rgb="FF3366FF"/>
        <rFont val="Arial"/>
        <family val="2"/>
      </rPr>
      <t>EXPORT CONTROL</t>
    </r>
  </si>
  <si>
    <r>
      <rPr>
        <b/>
        <sz val="12"/>
        <color rgb="FF3366FF"/>
        <rFont val="Arial"/>
        <family val="2"/>
      </rPr>
      <t>Export Control</t>
    </r>
  </si>
  <si>
    <r>
      <rPr>
        <sz val="14"/>
        <color rgb="FF3366FF"/>
        <rFont val="Arial"/>
        <family val="2"/>
      </rPr>
      <t>1.6.</t>
    </r>
    <r>
      <rPr>
        <sz val="14"/>
        <color rgb="FF3366FF"/>
        <rFont val="Arial"/>
        <family val="2"/>
      </rPr>
      <t xml:space="preserve"> </t>
    </r>
    <r>
      <rPr>
        <sz val="14"/>
        <color rgb="FF3366FF"/>
        <rFont val="Arial"/>
        <family val="2"/>
      </rPr>
      <t>EMPLOYEE QUALIFICATION</t>
    </r>
  </si>
  <si>
    <r>
      <rPr>
        <b/>
        <sz val="12"/>
        <color rgb="FF3366FF"/>
        <rFont val="Arial"/>
        <family val="2"/>
      </rPr>
      <t>Qualified operators on the External Provider's site</t>
    </r>
  </si>
  <si>
    <t>2. CONFIGURATION MANAGEMENT AND CHANGE MANAGEMENT</t>
  </si>
  <si>
    <t>2.1. CONFIGURATION MANAGEMENT</t>
  </si>
  <si>
    <t>Configuration management system</t>
  </si>
  <si>
    <t>Use of valid documents</t>
  </si>
  <si>
    <r>
      <rPr>
        <sz val="14"/>
        <color rgb="FF3366FF"/>
        <rFont val="Arial"/>
        <family val="2"/>
      </rPr>
      <t>3.</t>
    </r>
    <r>
      <rPr>
        <sz val="14"/>
        <color rgb="FF3366FF"/>
        <rFont val="Arial"/>
        <family val="2"/>
      </rPr>
      <t xml:space="preserve"> </t>
    </r>
    <r>
      <rPr>
        <sz val="14"/>
        <color rgb="FF3366FF"/>
        <rFont val="Arial"/>
        <family val="2"/>
      </rPr>
      <t>ORDER PORTFOLIO MANAGEMENT AND EXTERNAL PROVIDER PERFORMANCE MANAGEMENT</t>
    </r>
  </si>
  <si>
    <r>
      <rPr>
        <b/>
        <sz val="12"/>
        <color rgb="FF3366FF"/>
        <rFont val="Arial"/>
        <family val="2"/>
      </rPr>
      <t>Organisation - Management</t>
    </r>
  </si>
  <si>
    <r>
      <rPr>
        <b/>
        <sz val="12"/>
        <color rgb="FF3366FF"/>
        <rFont val="Arial"/>
        <family val="2"/>
      </rPr>
      <t>Performance management / Monitoring meetings</t>
    </r>
  </si>
  <si>
    <r>
      <rPr>
        <b/>
        <sz val="12"/>
        <color rgb="FF3366FF"/>
        <rFont val="Arial"/>
        <family val="2"/>
      </rPr>
      <t>Notification of problems</t>
    </r>
  </si>
  <si>
    <r>
      <rPr>
        <b/>
        <sz val="12"/>
        <color rgb="FF3366FF"/>
        <rFont val="Arial"/>
        <family val="2"/>
      </rPr>
      <t>Production management / Monitoring meetings</t>
    </r>
  </si>
  <si>
    <r>
      <rPr>
        <sz val="14"/>
        <color rgb="FF3366FF"/>
        <rFont val="Arial"/>
        <family val="2"/>
      </rPr>
      <t>4.</t>
    </r>
    <r>
      <rPr>
        <sz val="14"/>
        <color rgb="FF3366FF"/>
        <rFont val="Arial"/>
        <family val="2"/>
      </rPr>
      <t xml:space="preserve"> </t>
    </r>
    <r>
      <rPr>
        <sz val="14"/>
        <color rgb="FF3366FF"/>
        <rFont val="Arial"/>
        <family val="2"/>
      </rPr>
      <t>QUALITY ASSURANCE IN THE INDUSTRIALISATION AND PRODUCTION PHASE</t>
    </r>
  </si>
  <si>
    <r>
      <rPr>
        <b/>
        <sz val="12"/>
        <color rgb="FF3366FF"/>
        <rFont val="Arial"/>
        <family val="2"/>
      </rPr>
      <t>Manufacturing File - Process qualification and monitoring</t>
    </r>
  </si>
  <si>
    <t>Qualification of the Product-External Provider Pair</t>
  </si>
  <si>
    <r>
      <rPr>
        <b/>
        <sz val="12"/>
        <color rgb="FF3366FF"/>
        <rFont val="Arial"/>
        <family val="2"/>
      </rPr>
      <t>Protection of Supplies</t>
    </r>
  </si>
  <si>
    <r>
      <rPr>
        <b/>
        <sz val="12"/>
        <color rgb="FF3366FF"/>
        <rFont val="Arial"/>
        <family val="2"/>
      </rPr>
      <t>Direct and reverse traceability on the External Provider's site</t>
    </r>
    <r>
      <rPr>
        <b/>
        <sz val="12"/>
        <color rgb="FF3366FF"/>
        <rFont val="Arial"/>
        <family val="2"/>
      </rPr>
      <t xml:space="preserve"> </t>
    </r>
  </si>
  <si>
    <r>
      <rPr>
        <sz val="14"/>
        <color rgb="FF3366FF"/>
        <rFont val="Arial"/>
        <family val="2"/>
      </rPr>
      <t>5.</t>
    </r>
    <r>
      <rPr>
        <sz val="14"/>
        <color rgb="FF3366FF"/>
        <rFont val="Arial"/>
        <family val="2"/>
      </rPr>
      <t xml:space="preserve"> </t>
    </r>
    <r>
      <rPr>
        <sz val="14"/>
        <color rgb="FF3366FF"/>
        <rFont val="Arial"/>
        <family val="2"/>
      </rPr>
      <t>REPAIR QUALITY ASSURANCE</t>
    </r>
  </si>
  <si>
    <r>
      <rPr>
        <b/>
        <sz val="12"/>
        <color rgb="FF3366FF"/>
        <rFont val="Arial"/>
        <family val="2"/>
      </rPr>
      <t>Repair log</t>
    </r>
    <r>
      <rPr>
        <b/>
        <sz val="12"/>
        <color rgb="FF3366FF"/>
        <rFont val="Arial"/>
        <family val="2"/>
      </rPr>
      <t>istics</t>
    </r>
  </si>
  <si>
    <r>
      <rPr>
        <b/>
        <sz val="12"/>
        <color rgb="FF3366FF"/>
        <rFont val="Arial"/>
        <family val="2"/>
      </rPr>
      <t>Works report</t>
    </r>
  </si>
  <si>
    <r>
      <rPr>
        <b/>
        <sz val="12"/>
        <color rgb="FF3366FF"/>
        <rFont val="Arial"/>
        <family val="2"/>
      </rPr>
      <t>Non-Conformities and processing of defective components removed during repairs</t>
    </r>
  </si>
  <si>
    <r>
      <t>Documents accompanying the delivery of repaired products</t>
    </r>
    <r>
      <rPr>
        <b/>
        <sz val="12"/>
        <color rgb="FF3366FF"/>
        <rFont val="Arial"/>
        <family val="2"/>
      </rPr>
      <t xml:space="preserve">  </t>
    </r>
  </si>
  <si>
    <r>
      <rPr>
        <sz val="14"/>
        <color rgb="FF3366FF"/>
        <rFont val="Arial"/>
        <family val="2"/>
      </rPr>
      <t>6.</t>
    </r>
    <r>
      <rPr>
        <sz val="14"/>
        <color rgb="FF3366FF"/>
        <rFont val="Arial"/>
        <family val="2"/>
      </rPr>
      <t xml:space="preserve"> </t>
    </r>
    <r>
      <rPr>
        <sz val="14"/>
        <color rgb="FF3366FF"/>
        <rFont val="Arial"/>
        <family val="2"/>
      </rPr>
      <t>PURCHASING AND PROCUREMENT QUALITY ASSURANCE</t>
    </r>
  </si>
  <si>
    <t>Cascade of Requirements to External Providers</t>
  </si>
  <si>
    <t>Purchasing and procurement management</t>
  </si>
  <si>
    <r>
      <rPr>
        <sz val="14"/>
        <color rgb="FF3366FF"/>
        <rFont val="Arial"/>
        <family val="2"/>
      </rPr>
      <t>7.</t>
    </r>
    <r>
      <rPr>
        <sz val="14"/>
        <color rgb="FF3366FF"/>
        <rFont val="Arial"/>
        <family val="2"/>
      </rPr>
      <t xml:space="preserve"> </t>
    </r>
    <r>
      <rPr>
        <sz val="14"/>
        <color rgb="FF3366FF"/>
        <rFont val="Arial"/>
        <family val="2"/>
      </rPr>
      <t>CONFORMITY REQUIREMENTS</t>
    </r>
  </si>
  <si>
    <r>
      <rPr>
        <sz val="14"/>
        <color rgb="FF3366FF"/>
        <rFont val="Arial"/>
        <family val="2"/>
      </rPr>
      <t>7.1.</t>
    </r>
    <r>
      <rPr>
        <sz val="14"/>
        <color rgb="FF3366FF"/>
        <rFont val="Arial"/>
        <family val="2"/>
      </rPr>
      <t xml:space="preserve"> </t>
    </r>
    <r>
      <rPr>
        <sz val="14"/>
        <color rgb="FF3366FF"/>
        <rFont val="Arial"/>
        <family val="2"/>
      </rPr>
      <t>CONTROLS AND INSPECTIONS</t>
    </r>
  </si>
  <si>
    <r>
      <rPr>
        <b/>
        <sz val="12"/>
        <color rgb="FF3366FF"/>
        <rFont val="Arial"/>
        <family val="2"/>
      </rPr>
      <t>Control of Supplies</t>
    </r>
  </si>
  <si>
    <r>
      <rPr>
        <b/>
        <sz val="12"/>
        <color rgb="FF3366FF"/>
        <rFont val="Arial"/>
        <family val="2"/>
      </rPr>
      <t>Incoming quality control</t>
    </r>
  </si>
  <si>
    <r>
      <rPr>
        <b/>
        <sz val="12"/>
        <color rgb="FF3366FF"/>
        <rFont val="Arial"/>
        <family val="2"/>
      </rPr>
      <t>Final inspection results records</t>
    </r>
  </si>
  <si>
    <r>
      <rPr>
        <sz val="14"/>
        <color rgb="FF3366FF"/>
        <rFont val="Arial"/>
        <family val="2"/>
      </rPr>
      <t>7.2.</t>
    </r>
    <r>
      <rPr>
        <sz val="14"/>
        <color rgb="FF3366FF"/>
        <rFont val="Arial"/>
        <family val="2"/>
      </rPr>
      <t xml:space="preserve"> </t>
    </r>
    <r>
      <rPr>
        <sz val="14"/>
        <color rgb="FF3366FF"/>
        <rFont val="Arial"/>
        <family val="2"/>
      </rPr>
      <t>PROCESSING NON-CONFORMITIES</t>
    </r>
  </si>
  <si>
    <r>
      <rPr>
        <b/>
        <sz val="12"/>
        <color rgb="FF3366FF"/>
        <rFont val="Arial"/>
        <family val="2"/>
      </rPr>
      <t>Processing Non-Conformities post-delivery</t>
    </r>
  </si>
  <si>
    <r>
      <rPr>
        <b/>
        <sz val="12"/>
        <color rgb="FF3366FF"/>
        <rFont val="Arial"/>
        <family val="2"/>
      </rPr>
      <t>Mandatory information in case of a Non-Conformity</t>
    </r>
  </si>
  <si>
    <r>
      <rPr>
        <b/>
        <sz val="12"/>
        <color rgb="FF3366FF"/>
        <rFont val="Arial"/>
        <family val="2"/>
      </rPr>
      <t>Processing of unsalvageable items and material</t>
    </r>
  </si>
  <si>
    <r>
      <rPr>
        <sz val="14"/>
        <color rgb="FF3366FF"/>
        <rFont val="Arial"/>
        <family val="2"/>
      </rPr>
      <t>8.</t>
    </r>
    <r>
      <rPr>
        <sz val="14"/>
        <color rgb="FF3366FF"/>
        <rFont val="Arial"/>
        <family val="2"/>
      </rPr>
      <t xml:space="preserve"> </t>
    </r>
    <r>
      <rPr>
        <sz val="14"/>
        <color rgb="FF3366FF"/>
        <rFont val="Arial"/>
        <family val="2"/>
      </rPr>
      <t>PACKAGING, PACKING, LABELLING, AND TRANSPORT</t>
    </r>
  </si>
  <si>
    <r>
      <rPr>
        <b/>
        <sz val="12"/>
        <color rgb="FF3366FF"/>
        <rFont val="Arial"/>
        <family val="2"/>
      </rPr>
      <t>Supply Packaging</t>
    </r>
  </si>
  <si>
    <r>
      <rPr>
        <b/>
        <sz val="12"/>
        <color rgb="FF3366FF"/>
        <rFont val="Arial"/>
        <family val="2"/>
      </rPr>
      <t>Subdivision - Storage time of delivered Material</t>
    </r>
    <r>
      <rPr>
        <b/>
        <sz val="12"/>
        <color rgb="FF3366FF"/>
        <rFont val="Arial"/>
        <family val="2"/>
      </rPr>
      <t xml:space="preserve">  </t>
    </r>
  </si>
  <si>
    <r>
      <rPr>
        <b/>
        <sz val="12"/>
        <color rgb="FF3366FF"/>
        <rFont val="Arial"/>
        <family val="2"/>
      </rPr>
      <t>Packaging labelling</t>
    </r>
  </si>
  <si>
    <r>
      <rPr>
        <b/>
        <sz val="12"/>
        <color rgb="FF3366FF"/>
        <rFont val="Arial"/>
        <family val="2"/>
      </rPr>
      <t>Product with a shelf life</t>
    </r>
  </si>
  <si>
    <r>
      <rPr>
        <sz val="14"/>
        <color rgb="FF3366FF"/>
        <rFont val="Arial"/>
        <family val="2"/>
      </rPr>
      <t>9.</t>
    </r>
    <r>
      <rPr>
        <sz val="14"/>
        <color rgb="FF3366FF"/>
        <rFont val="Arial"/>
        <family val="2"/>
      </rPr>
      <t xml:space="preserve"> </t>
    </r>
    <r>
      <rPr>
        <sz val="14"/>
        <color rgb="FF3366FF"/>
        <rFont val="Arial"/>
        <family val="2"/>
      </rPr>
      <t>DOCUMENTS ACCOMPANYING D</t>
    </r>
    <r>
      <rPr>
        <sz val="14"/>
        <color rgb="FF3366FF"/>
        <rFont val="Arial"/>
        <family val="2"/>
      </rPr>
      <t>ELIVERY</t>
    </r>
  </si>
  <si>
    <r>
      <rPr>
        <b/>
        <sz val="12"/>
        <color rgb="FF3366FF"/>
        <rFont val="Arial"/>
        <family val="2"/>
      </rPr>
      <t>General</t>
    </r>
  </si>
  <si>
    <r>
      <rPr>
        <b/>
        <sz val="12"/>
        <color rgb="FF3366FF"/>
        <rFont val="Arial"/>
        <family val="2"/>
      </rPr>
      <t>Declaration of Conformity and Regulatory Certificates</t>
    </r>
  </si>
  <si>
    <r>
      <rPr>
        <sz val="14"/>
        <color rgb="FF3366FF"/>
        <rFont val="Arial"/>
        <family val="2"/>
      </rPr>
      <t>10.</t>
    </r>
    <r>
      <rPr>
        <sz val="14"/>
        <color rgb="FF3366FF"/>
        <rFont val="Arial"/>
        <family val="2"/>
      </rPr>
      <t xml:space="preserve"> </t>
    </r>
    <r>
      <rPr>
        <sz val="14"/>
        <color rgb="FF3366FF"/>
        <rFont val="Arial"/>
        <family val="2"/>
      </rPr>
      <t>IMPROVEMENT</t>
    </r>
  </si>
  <si>
    <r>
      <rPr>
        <b/>
        <sz val="12"/>
        <color rgb="FF3366FF"/>
        <rFont val="Arial"/>
        <family val="2"/>
      </rPr>
      <t>Continuous improvement process</t>
    </r>
  </si>
  <si>
    <t>2.2. CHANGE MANAGEMENT</t>
  </si>
  <si>
    <t>Le Prestataire Externe doit avoir une politique et des processus définis pour choisir et manager ses Prestataires Externes en ayant, au minimum, les démarches suivantes figurant au Plan Qualité :
• une gestion des choix des Prestataires Externes
• un processus de qualification des Prestataires Externes
• une gestion des performances des Prestataires Externes
• une politique et des processus d’amélioration continue
• un suivi des actions correctives et d’amélioration.</t>
  </si>
  <si>
    <r>
      <t>Special processes  (</t>
    </r>
    <r>
      <rPr>
        <b/>
        <vertAlign val="superscript"/>
        <sz val="12"/>
        <color theme="0"/>
        <rFont val="Arial"/>
        <family val="2"/>
      </rPr>
      <t>*4</t>
    </r>
    <r>
      <rPr>
        <b/>
        <sz val="12"/>
        <color theme="0"/>
        <rFont val="Arial"/>
        <family val="2"/>
      </rPr>
      <t>)</t>
    </r>
  </si>
  <si>
    <r>
      <t>Special processes (*</t>
    </r>
    <r>
      <rPr>
        <b/>
        <vertAlign val="superscript"/>
        <sz val="12"/>
        <rFont val="Arial"/>
        <family val="2"/>
      </rPr>
      <t>4</t>
    </r>
    <r>
      <rPr>
        <b/>
        <sz val="12"/>
        <rFont val="Arial"/>
        <family val="2"/>
      </rPr>
      <t>)</t>
    </r>
  </si>
  <si>
    <t>Process qualification/ Supplier</t>
  </si>
  <si>
    <t>IPCA: industrial process control already proven</t>
  </si>
  <si>
    <t>Technological, depending on process similarity</t>
  </si>
  <si>
    <t>Quaification procédé / Fournisseur</t>
  </si>
  <si>
    <t>Criticité client ou technique</t>
  </si>
  <si>
    <t>Selon importance de l'évolution</t>
  </si>
  <si>
    <t>(*3) : un moyen critique est un moyen, qui, s'il est mal utilisé, génèrera une non conformité ou un retard qui ne sera pas anticipé par le mode de contrôle actuellement en place.
En cas de doute du fournisseur sur la criticité d'un moyen, celle-ci sera définie en concertation avec Thales</t>
  </si>
  <si>
    <t>(*3) : a critical means is a means which, if misused, will lead to a non-conformity or to a delay that will not be anticipated by the actual control mode.
In case of any doubt about the criticality of a given means, the criticality will be defined in accordance with Thales.</t>
  </si>
  <si>
    <t>002</t>
  </si>
  <si>
    <t>12 oct 2018</t>
  </si>
  <si>
    <t>REFERENCE SYSTEM</t>
  </si>
  <si>
    <t xml:space="preserve">Please refer to Chorus 2 for:
• The process activity to which this document is attached
• The criteria (country, company…) applicable to this document
• The latest version in force, unless otherwise specified in your context
• Further details in Chorus 2 FAQ
</t>
  </si>
  <si>
    <t>If you cannot find this document in Chorus 2, it means that it is not applicable to you, according to the profile that you configured on the Chorus 2 portal.</t>
  </si>
  <si>
    <t>Abstract</t>
  </si>
  <si>
    <t>N/A</t>
  </si>
  <si>
    <t>Log of changes</t>
  </si>
  <si>
    <t>Revision</t>
  </si>
  <si>
    <t>24 Sept 2019</t>
  </si>
  <si>
    <t>Actor</t>
  </si>
  <si>
    <t>Role / Job title</t>
  </si>
  <si>
    <t>Written by</t>
  </si>
  <si>
    <t>Verified by</t>
  </si>
  <si>
    <t>Approved by</t>
  </si>
  <si>
    <t>SVP, Group Chief Procurement Officer</t>
  </si>
  <si>
    <t>08 june 2018</t>
  </si>
  <si>
    <t>003</t>
  </si>
  <si>
    <t>Addition of the English version.</t>
  </si>
  <si>
    <t>Creation of a Group instruction, applicable to all Thales french entities, except the GBU Thales Alenia Space.
This document is based on the previous guide 87208907-ACQ-GRP - Generic Industrial Requirements Applicable to Suppliers of Thales Entities, and ISO 9001, EN 9100, CAC Armament, and AQAP standards.</t>
  </si>
  <si>
    <t>EXIGENCES GENERIQUES APPLICABLES AUX PRESTATAIRES EXTERNES
(EGAPE)</t>
  </si>
  <si>
    <r>
      <t xml:space="preserve">EXIGENCES GENERIQUES APPLICABLES AUX PRESTATAIRES EXTERNES (EGAPE)
</t>
    </r>
    <r>
      <rPr>
        <b/>
        <i/>
        <sz val="14"/>
        <rFont val="Arial"/>
        <family val="2"/>
      </rPr>
      <t>GENERIC REQUIREMENTS APPLICABLE TO EXTERNAL PROVIDERS (GRAEP)</t>
    </r>
  </si>
  <si>
    <t>Description Exigence</t>
  </si>
  <si>
    <t>Requirement description</t>
  </si>
  <si>
    <t>Règlement CE n° 2042/2003 du 20/11/2003 - Annexe 2 : partie 145</t>
  </si>
  <si>
    <t>OTAN Assurance qualité pour la conception, le développement et la production</t>
  </si>
  <si>
    <t>Handling, Packing, Shipping and use of Moisture / Reflow Sensitive Surface Mount Devices</t>
  </si>
  <si>
    <t>ASQ/ANSI Quality Control Standards</t>
  </si>
  <si>
    <t>Système de management de la qualité – Modèle pour l’assurance qualité applicable aux organismes d’entretien</t>
  </si>
  <si>
    <t>Système de management de la qualité – Revue de premier article</t>
  </si>
  <si>
    <t>Counterfeit Electronic Parts – Avoidance, Detection, Mitigation, and Disposition</t>
  </si>
  <si>
    <t>Système de management environnemental – Exigences et lignes directrices pour son utilisation</t>
  </si>
  <si>
    <t>GENERIC REQUIREMENTS APPLICABLE  TO EXTERNAL PROVIDERS
(GRAEP)</t>
  </si>
  <si>
    <t>THALES documents</t>
  </si>
  <si>
    <t xml:space="preserve">Standards and Regulations  </t>
  </si>
  <si>
    <t>Inspection of printed circuit assemblies</t>
  </si>
  <si>
    <t>Inspection of printed circuit boards</t>
  </si>
  <si>
    <t>Inspection of cables and wire harness assemblies</t>
  </si>
  <si>
    <t>Inspection of surface treatments</t>
  </si>
  <si>
    <t>16262040-024</t>
  </si>
  <si>
    <t>Inspection of painted parts</t>
  </si>
  <si>
    <t>16262031-024</t>
  </si>
  <si>
    <t>Definition and inspection of castings in aluminium alloy</t>
  </si>
  <si>
    <t>Quality Management System</t>
  </si>
  <si>
    <t>Quality Management System - Quality system model for aerospace suppliers</t>
  </si>
  <si>
    <t>Quality Management System - First Article Review</t>
  </si>
  <si>
    <t>Quality Management System - Variation Management of Key Characteristics</t>
  </si>
  <si>
    <t>Quality Management System - Model for quality assurance applicable to maintenance organisations</t>
  </si>
  <si>
    <t>Quality Management System - Requirements for stockist distributors</t>
  </si>
  <si>
    <t>Environmental Management System - Requirements with guidance for use</t>
  </si>
  <si>
    <r>
      <t xml:space="preserve">Electrostatics - Part 5-1: Protection of electronic devices from electrostatic phenomena </t>
    </r>
    <r>
      <rPr>
        <sz val="10"/>
        <color rgb="FF000000"/>
        <rFont val="Arial"/>
        <family val="2"/>
      </rPr>
      <t>- General requirements</t>
    </r>
  </si>
  <si>
    <t>EC Regulation 2042/2003 dated 20/11/2003 - Annex 2: part 145</t>
  </si>
  <si>
    <t>Qualification Couple Produit-Prestataire Externe</t>
  </si>
  <si>
    <t>Le Prestataire Externe doit mettre à disposition de Thales les matières lui permettant les réparations des fournitures et l’approvisionnement des matières complémentaires nécessaires aux réparations conformément aux délais convenus au contrat.</t>
  </si>
  <si>
    <t>Suivi / Bilan de la Performance</t>
  </si>
  <si>
    <t>Performance monitoring / review</t>
  </si>
  <si>
    <t>ANNEXE B - GLOSSAIRE</t>
  </si>
  <si>
    <t>ANNEX B - GLOSSARY</t>
  </si>
  <si>
    <t xml:space="preserve">ISO 9001 §7.5.2
ISO 9001 §7.5.3  </t>
  </si>
  <si>
    <t>ANNEXE C</t>
  </si>
  <si>
    <t>Rapport de Fait Technique (ou Rapport de non-conformité)</t>
  </si>
  <si>
    <t>Dossier de fabrication (avec enregistrements des contrôles effectués)
Dossier des moyens d'essais</t>
  </si>
  <si>
    <t>production</t>
  </si>
  <si>
    <t>Feuilles de relevé de défauts (traçabilité autocontrôle)</t>
  </si>
  <si>
    <t>ANNEXE D-1</t>
  </si>
  <si>
    <r>
      <t xml:space="preserve">LISTE DES ENREGISTREMENTS RELATIFS A LA QUALITE (ERQ)
</t>
    </r>
    <r>
      <rPr>
        <sz val="12"/>
        <color rgb="FF993300"/>
        <rFont val="Arial"/>
        <family val="2"/>
      </rPr>
      <t>exigibles d'un Prestataire Externe ou à faire conserver par le Prestataire Externe</t>
    </r>
  </si>
  <si>
    <t>ANNEX D-1</t>
  </si>
  <si>
    <t>ANNEXE D-2</t>
  </si>
  <si>
    <t>ANNEX D-2</t>
  </si>
  <si>
    <r>
      <rPr>
        <b/>
        <sz val="12"/>
        <color rgb="FF993300"/>
        <rFont val="Arial"/>
        <family val="2"/>
      </rPr>
      <t>LIST OF QUALITY RECORDS (ERQ)</t>
    </r>
    <r>
      <rPr>
        <sz val="12"/>
        <color rgb="FF993300"/>
        <rFont val="Arial"/>
        <family val="2"/>
      </rPr>
      <t xml:space="preserve">
that can be required to a supplier or to be kept by the supplier</t>
    </r>
  </si>
  <si>
    <t>ANNEX C</t>
  </si>
  <si>
    <t>Applicability
Production / Repair suppliers</t>
  </si>
  <si>
    <t>Applicabilité
Fournisseurs de Production / Réparation</t>
  </si>
  <si>
    <t>Technical Event report (or Non-Conformity Report)</t>
  </si>
  <si>
    <t>Déclaration de conformité
Déclaration CE de conformité</t>
  </si>
  <si>
    <t>Manufacturing file (with records of controls carried out)
Test equipment file</t>
  </si>
  <si>
    <t>Defect identification sheets (self-monitoring traceability)</t>
  </si>
  <si>
    <t>004</t>
  </si>
  <si>
    <t>20 May 2019</t>
  </si>
  <si>
    <t>CR057536:
REQ_LOG_160 - Ajout d'une exigence spécifique pour les PCB.
REQ_LOG_160 - Adding a specific requirement for PCBs.
21/08/19: Supersede : revision issue corrected (003 vs 002) in all tabs of the document. No revision update. No content change. No CR.</t>
  </si>
  <si>
    <t>005</t>
  </si>
  <si>
    <t>10 ans</t>
  </si>
  <si>
    <t>Enregistrements relatifs à l'environnement (RoHS, WEEE, …)</t>
  </si>
  <si>
    <t>Enregistrements relatifs aux substances chimiques (REACH)</t>
  </si>
  <si>
    <t>Records relating to the environment (RoHS, WEEE, etc.)</t>
  </si>
  <si>
    <t>10 years</t>
  </si>
  <si>
    <t xml:space="preserve">all </t>
  </si>
  <si>
    <t>Records relating to the chemicals (REACH)</t>
  </si>
  <si>
    <r>
      <t>Déplacement sur un même site de moyens critiques (*</t>
    </r>
    <r>
      <rPr>
        <b/>
        <vertAlign val="superscript"/>
        <sz val="12"/>
        <color rgb="FF0000FF"/>
        <rFont val="Arial"/>
        <family val="2"/>
      </rPr>
      <t>3</t>
    </r>
    <r>
      <rPr>
        <b/>
        <sz val="12"/>
        <color rgb="FF0000FF"/>
        <rFont val="Arial"/>
        <family val="2"/>
      </rPr>
      <t>)</t>
    </r>
  </si>
  <si>
    <r>
      <t>Changement de moyen critique de référence différente (*</t>
    </r>
    <r>
      <rPr>
        <b/>
        <vertAlign val="superscript"/>
        <sz val="12"/>
        <color rgb="FF0000FF"/>
        <rFont val="Arial"/>
        <family val="2"/>
      </rPr>
      <t>3</t>
    </r>
    <r>
      <rPr>
        <b/>
        <sz val="12"/>
        <color rgb="FF0000FF"/>
        <rFont val="Arial"/>
        <family val="2"/>
      </rPr>
      <t>)</t>
    </r>
  </si>
  <si>
    <r>
      <t>Changement de moyen critique de même référence (*</t>
    </r>
    <r>
      <rPr>
        <b/>
        <vertAlign val="superscript"/>
        <sz val="12"/>
        <color rgb="FF0000FF"/>
        <rFont val="Arial"/>
        <family val="2"/>
      </rPr>
      <t>3</t>
    </r>
    <r>
      <rPr>
        <b/>
        <sz val="12"/>
        <color rgb="FF0000FF"/>
        <rFont val="Arial"/>
        <family val="2"/>
      </rPr>
      <t>)</t>
    </r>
  </si>
  <si>
    <r>
      <t>Critical means moved to a different location on the same site (*</t>
    </r>
    <r>
      <rPr>
        <b/>
        <vertAlign val="superscript"/>
        <sz val="12"/>
        <color rgb="FF0000FF"/>
        <rFont val="Arial"/>
        <family val="2"/>
      </rPr>
      <t>3</t>
    </r>
    <r>
      <rPr>
        <b/>
        <sz val="12"/>
        <color rgb="FF0000FF"/>
        <rFont val="Arial"/>
        <family val="2"/>
      </rPr>
      <t>)</t>
    </r>
  </si>
  <si>
    <r>
      <t>Change of critical means with a different reference (*</t>
    </r>
    <r>
      <rPr>
        <b/>
        <vertAlign val="superscript"/>
        <sz val="12"/>
        <color rgb="FF0000FF"/>
        <rFont val="Arial"/>
        <family val="2"/>
      </rPr>
      <t>3</t>
    </r>
    <r>
      <rPr>
        <b/>
        <sz val="12"/>
        <color rgb="FF0000FF"/>
        <rFont val="Arial"/>
        <family val="2"/>
      </rPr>
      <t>)</t>
    </r>
  </si>
  <si>
    <r>
      <t>Change of critical means with the same reference (*</t>
    </r>
    <r>
      <rPr>
        <b/>
        <vertAlign val="superscript"/>
        <sz val="12"/>
        <color rgb="FF0000FF"/>
        <rFont val="Arial"/>
        <family val="2"/>
      </rPr>
      <t>3</t>
    </r>
    <r>
      <rPr>
        <b/>
        <sz val="12"/>
        <color rgb="FF0000FF"/>
        <rFont val="Arial"/>
        <family val="2"/>
      </rPr>
      <t>)</t>
    </r>
  </si>
  <si>
    <t xml:space="preserve">X </t>
  </si>
  <si>
    <t>CR058804 (REQ_DEL_080)
CR058926 (REQ_IND_070 / IND_080 / PUR_030 / PUR_050 / VER_020 / VER_050)
CR059289 (REQ_LOG_040 / LOG_100)
CR058280 - Addition of the specific requirements of AVS/IFE Business Line
Applicability extended to all Thales entities world wide, except the GBU Thales Alenia Space.</t>
  </si>
  <si>
    <t>Audit techno
(par Thales)</t>
  </si>
  <si>
    <t>Analyse de risques
(type AMDEC)</t>
  </si>
  <si>
    <r>
      <t>(*6)</t>
    </r>
    <r>
      <rPr>
        <sz val="11"/>
        <rFont val="Arial"/>
        <family val="2"/>
      </rPr>
      <t xml:space="preserve"> : D'autres preuves peuvent être demandées. Les preuves effectivement demandées seront précisées dans la fiche d'alerte lors de l'étape 2.</t>
    </r>
  </si>
  <si>
    <t>Assemblage cartes (PCA), Cartes imprimées usinées (PCB), Traitement de surface, Câblage filaire, Collage structurel, Fonderie, Assemblage brasage sous vide, Assemblage soudure laser (exemples pour TSA / TAV) - spécifiques pour chaque Entité Légale</t>
  </si>
  <si>
    <t>Risk analysis
(FMECA-like)</t>
  </si>
  <si>
    <r>
      <t>(*6)</t>
    </r>
    <r>
      <rPr>
        <sz val="11"/>
        <rFont val="Arial"/>
        <family val="2"/>
      </rPr>
      <t xml:space="preserve"> Other evidence may be requested. Evidence actually requested will be specified in the alert form in stage 2.</t>
    </r>
  </si>
  <si>
    <t>AS/EN 9145</t>
  </si>
  <si>
    <t>ISO 9001 §4.4</t>
  </si>
  <si>
    <t>EN 9100 §8.4.2</t>
  </si>
  <si>
    <t>ISO 9001 §8.2
ISO 14001 
OHSAS 18001</t>
  </si>
  <si>
    <t>ISO 9001 §8.4.3</t>
  </si>
  <si>
    <t>ISO 9001 §7.2
EN 9100 §7.2</t>
  </si>
  <si>
    <t>EN 9100 §8.1.2</t>
  </si>
  <si>
    <t>EN 9100 §8.4.3
EN 9100 §9.2
AQAP 2110 §4.3</t>
  </si>
  <si>
    <t>ISO 9001 §8.2.2
EN 9100 §4.4.1
EN 9100 §8.2.2</t>
  </si>
  <si>
    <t>ISO 9001 §5.1.2
ISO 9001 §8.2.2</t>
  </si>
  <si>
    <t>ISO 9001 §8.3.6
EN 9100 §8.1.2
EN 9100 §8.5.6</t>
  </si>
  <si>
    <t>ISO 9001 §8.1
ISO 9001 §8.2.1
ISO 9001 §8.4.3
EN 9100 §8.1
EN 9100 §8.2.1
EN 9100 §8.4.3</t>
  </si>
  <si>
    <t>ISO9001§8.1
EN9100§8.1
AQAP2110§ 5.4.1</t>
  </si>
  <si>
    <t>ISO 9001 §9.1
EN 9100 §9.1
AQAP 2110 §5.4.6.3
AQAP 2110 §5.5.1</t>
  </si>
  <si>
    <t>ISO 9001 §7.4
ISO 9001 §8.4.1
ISO 9001 §8.7.1
EN 9100 §8.4.1
EN 9100 §8.7.1</t>
  </si>
  <si>
    <t>ISO 9001 §8.2.1
EN 9100 §8.2.1
AQAP 2110 §5.4.2</t>
  </si>
  <si>
    <t>ISO 9001 §8.7
EN 9100 §8.7</t>
  </si>
  <si>
    <t>EN 9100 §8.5.1</t>
  </si>
  <si>
    <t>ISO 9001 §8.2.4
ISO 9001 §8.5.1
ISO 9001 §8.6
ISO 9001 §9.1.1
ISO 9001 §9.1.3
EN 9100 §8.1
EN 9100 §8.5.1
EN 9100 §8.6
EN 9100 §9.1.1
EN 9100 §9.1.3</t>
  </si>
  <si>
    <t>EN 9100 §6.1
EN 9100 §8.1
EN 9100 §8.2.2
EN 9100 §8.5.1
EN 9100 §9.1.1
EN 9100 §9.1.3
EN 9103</t>
  </si>
  <si>
    <t>EN 9100 §8.1</t>
  </si>
  <si>
    <t>EN 9100 §8.1
EN 9100 §8.5.1</t>
  </si>
  <si>
    <t>EN 9100 §8.5.1.2</t>
  </si>
  <si>
    <t>ISO 9001 §8.1.1
EN 9100 §8.1.1</t>
  </si>
  <si>
    <t>ISO 9001 §8.1
EN 9100 §8.1</t>
  </si>
  <si>
    <t>ISO 9001 §7.1.4
ISO 9001 §8.5.1
ISO 9001 §8.5.4
NF EN 61340 §5-1
NF EN 61340 §5-2</t>
  </si>
  <si>
    <t>ISO 9001 §8.5.2
EN 9100 §8.5.2</t>
  </si>
  <si>
    <t>ISO 9001 §7.1.3
ISO 9001 §7.1.5
ISO 9001 §8.5
EN 9100 §7.1.5
EN 9100 §8.5</t>
  </si>
  <si>
    <t>EN 9100 §8.5.5</t>
  </si>
  <si>
    <t>ISO 9001 §8.5.5
EN 9100 §8.5.5</t>
  </si>
  <si>
    <t xml:space="preserve">ISO 9001 §8.5.5
EN 9100 §8.5.5
</t>
  </si>
  <si>
    <t>EN 9100 §8.5.2
EN 9100 §8.5.5</t>
  </si>
  <si>
    <t>ISO 9001 §8.4.3
EN 9100 §8.4.3
AQAP2110 §5.4.6.1</t>
  </si>
  <si>
    <t>ISO 9001 §8.4.1
EN 9100 §8.4.1</t>
  </si>
  <si>
    <t>EN 9100 §8.1
EN 9100 §8.4.2</t>
  </si>
  <si>
    <t>EN 9100 §8.1.4
AQAP §5.4.6</t>
  </si>
  <si>
    <t>ISO 9001 §7.1.1
EN 9100 §8.4.1
EN 9100 §8.4.2</t>
  </si>
  <si>
    <t>EN 9100 §8.4.1</t>
  </si>
  <si>
    <t>ISO 9001 §8.5.1
EN 9100 §8.5.1</t>
  </si>
  <si>
    <t>ISO 9001 §8.5.1
EN 9100 §8.5.1.3</t>
  </si>
  <si>
    <t>ISO 9001 §8.4.2
ISO 9001 §8.4.3
EN 9100 §8.4.2
EN 9100 §8.4.3</t>
  </si>
  <si>
    <t>ISO 9001 §7.4
EN 9100 §7.4
EN 9100 §8.1</t>
  </si>
  <si>
    <t>ISO 9001 §8.6
EN 9100 §8.4.2
EN 9100 §8.4.3
EN 9100 §8.6</t>
  </si>
  <si>
    <t>ISO 9001 §8.7</t>
  </si>
  <si>
    <t>ISO 9001 §8.6
ISO 9001 §8.7
EN 9100 §8.6</t>
  </si>
  <si>
    <t>ISO 9001 §8.7
EN 9100 §8.7
AQAP 2110 §5.4.12</t>
  </si>
  <si>
    <t>EN 9100 §8.1
EN 9100 §8.7.1</t>
  </si>
  <si>
    <t>ISO 9001 §8.5.4
EN 9100 §8.5.4</t>
  </si>
  <si>
    <t>ISO 9001 §8.5.4
EN 9100 §8.5.4
NF EN 61340 §5-1
NF EN 61340 §5-2
IPC/JEDEC J-STD-033</t>
  </si>
  <si>
    <t>ISO 9001 §8.5.2
EN 9100 §8.5.2
CE n° 1972/2088</t>
  </si>
  <si>
    <t>ISO 9001 §8.5.3
ISO 9001 §8.6
EN 9100 §8.5.3
EN 9100 §8.6</t>
  </si>
  <si>
    <t>ISO 9001 §8.6
EN 9100 §8.6
AQAP 2110 §5.4.11
EN ISO CEI 17050</t>
  </si>
  <si>
    <t>ISO 9001 §8.6
EN 9100 §8.6</t>
  </si>
  <si>
    <t>ISO 9001 §8.5.2
EN 9100 §8.5.2
EN 9100 §8.6</t>
  </si>
  <si>
    <t>ISO 9001 §8.5.2
ISO 9001 §8.6
EN 9100 §8.5.2
EN 9100 §8.6</t>
  </si>
  <si>
    <t xml:space="preserve">                                                                             </t>
  </si>
  <si>
    <r>
      <t xml:space="preserve">Raison sociale et site du fournisseur
</t>
    </r>
    <r>
      <rPr>
        <b/>
        <i/>
        <sz val="12"/>
        <color indexed="12"/>
        <rFont val="Arial"/>
        <family val="2"/>
      </rPr>
      <t>Supplier company name and site</t>
    </r>
  </si>
  <si>
    <r>
      <t xml:space="preserve">Code Fournisseur Thales
</t>
    </r>
    <r>
      <rPr>
        <b/>
        <i/>
        <sz val="12"/>
        <color indexed="12"/>
        <rFont val="Arial"/>
        <family val="2"/>
      </rPr>
      <t>Thales Supplier Code</t>
    </r>
  </si>
  <si>
    <r>
      <t xml:space="preserve">A préciser :
</t>
    </r>
    <r>
      <rPr>
        <b/>
        <i/>
        <sz val="10"/>
        <rFont val="Arial"/>
        <family val="2"/>
      </rPr>
      <t>To provide:</t>
    </r>
  </si>
  <si>
    <r>
      <t xml:space="preserve">Référence documentaire
</t>
    </r>
    <r>
      <rPr>
        <b/>
        <i/>
        <sz val="12"/>
        <color rgb="FF0000FF"/>
        <rFont val="Arial"/>
        <family val="2"/>
      </rPr>
      <t>Document reference</t>
    </r>
  </si>
  <si>
    <r>
      <t xml:space="preserve">Prestataire Externe
</t>
    </r>
    <r>
      <rPr>
        <i/>
        <sz val="12"/>
        <rFont val="Arial"/>
        <family val="2"/>
      </rPr>
      <t>External Provider</t>
    </r>
  </si>
  <si>
    <r>
      <t xml:space="preserve">Nom
</t>
    </r>
    <r>
      <rPr>
        <b/>
        <i/>
        <sz val="12"/>
        <color rgb="FF0000FF"/>
        <rFont val="Arial"/>
        <family val="2"/>
      </rPr>
      <t>Name</t>
    </r>
  </si>
  <si>
    <r>
      <t xml:space="preserve">Rôle
</t>
    </r>
    <r>
      <rPr>
        <b/>
        <i/>
        <sz val="12"/>
        <color indexed="12"/>
        <rFont val="Arial"/>
        <family val="2"/>
      </rPr>
      <t>Role</t>
    </r>
  </si>
  <si>
    <r>
      <t xml:space="preserve">Représentant Qualité :
</t>
    </r>
    <r>
      <rPr>
        <b/>
        <i/>
        <sz val="11"/>
        <rFont val="Arial"/>
        <family val="2"/>
      </rPr>
      <t>Quality representative:</t>
    </r>
  </si>
  <si>
    <r>
      <t xml:space="preserve">Matrice d'ajustement et de conformité aux EGAPE
</t>
    </r>
    <r>
      <rPr>
        <b/>
        <i/>
        <sz val="14"/>
        <color rgb="FF0000FF"/>
        <rFont val="Arial"/>
        <family val="2"/>
      </rPr>
      <t>Matrix of adjustment and conformity with GRAEP</t>
    </r>
  </si>
  <si>
    <r>
      <t xml:space="preserve">Commentaires
</t>
    </r>
    <r>
      <rPr>
        <i/>
        <sz val="12"/>
        <rFont val="Arial"/>
        <family val="2"/>
      </rPr>
      <t>Comments</t>
    </r>
  </si>
  <si>
    <r>
      <t xml:space="preserve">Versions documentaires
</t>
    </r>
    <r>
      <rPr>
        <b/>
        <i/>
        <sz val="12"/>
        <color rgb="FF0000FF"/>
        <rFont val="Arial"/>
        <family val="2"/>
      </rPr>
      <t>Document versions</t>
    </r>
  </si>
  <si>
    <r>
      <t xml:space="preserve">Un seul type d'activité
</t>
    </r>
    <r>
      <rPr>
        <i/>
        <sz val="10"/>
        <rFont val="Arial"/>
        <family val="2"/>
      </rPr>
      <t>One single activity type</t>
    </r>
  </si>
  <si>
    <r>
      <t xml:space="preserve">Nombre d'exigences
</t>
    </r>
    <r>
      <rPr>
        <i/>
        <sz val="10"/>
        <rFont val="Arial"/>
        <family val="2"/>
      </rPr>
      <t>Number of requirements</t>
    </r>
  </si>
  <si>
    <r>
      <t xml:space="preserve">Applicables / </t>
    </r>
    <r>
      <rPr>
        <i/>
        <sz val="10"/>
        <rFont val="Arial"/>
        <family val="2"/>
      </rPr>
      <t>Applicable</t>
    </r>
  </si>
  <si>
    <r>
      <rPr>
        <sz val="10"/>
        <rFont val="Arial"/>
        <family val="2"/>
      </rPr>
      <t xml:space="preserve">Appliquées / </t>
    </r>
    <r>
      <rPr>
        <i/>
        <sz val="10"/>
        <rFont val="Arial"/>
        <family val="2"/>
      </rPr>
      <t>Applied</t>
    </r>
  </si>
  <si>
    <r>
      <t xml:space="preserve">Seuil / </t>
    </r>
    <r>
      <rPr>
        <i/>
        <sz val="10"/>
        <rFont val="Arial"/>
        <family val="2"/>
      </rPr>
      <t>Threshold</t>
    </r>
  </si>
  <si>
    <r>
      <t xml:space="preserve">Score atteignable / </t>
    </r>
    <r>
      <rPr>
        <i/>
        <sz val="10"/>
        <rFont val="Arial"/>
        <family val="2"/>
      </rPr>
      <t>Achievable score</t>
    </r>
  </si>
  <si>
    <r>
      <t xml:space="preserve">Complétude / </t>
    </r>
    <r>
      <rPr>
        <i/>
        <sz val="10"/>
        <rFont val="Arial"/>
        <family val="2"/>
      </rPr>
      <t>Completeness</t>
    </r>
  </si>
  <si>
    <r>
      <t xml:space="preserve">Nombre de réponses fournies par le Prestataire
</t>
    </r>
    <r>
      <rPr>
        <i/>
        <sz val="10"/>
        <rFont val="Arial"/>
        <family val="2"/>
      </rPr>
      <t>Number of answers provided by the Provider</t>
    </r>
  </si>
  <si>
    <r>
      <t xml:space="preserve">Auto évaluation / </t>
    </r>
    <r>
      <rPr>
        <i/>
        <sz val="10"/>
        <rFont val="Arial"/>
        <family val="2"/>
      </rPr>
      <t>Self-assessment</t>
    </r>
    <r>
      <rPr>
        <sz val="10"/>
        <rFont val="Arial"/>
        <family val="2"/>
      </rPr>
      <t xml:space="preserve"> 
(score pondéré sur score atteignable)
</t>
    </r>
    <r>
      <rPr>
        <i/>
        <sz val="10"/>
        <rFont val="Arial"/>
        <family val="2"/>
      </rPr>
      <t>(weighted score over achievable score)</t>
    </r>
  </si>
  <si>
    <r>
      <t>Nombre total d'exigences appliquées</t>
    </r>
    <r>
      <rPr>
        <i/>
        <sz val="10"/>
        <rFont val="Arial"/>
        <family val="2"/>
      </rPr>
      <t xml:space="preserve">
Total number of applied requirements</t>
    </r>
  </si>
  <si>
    <r>
      <t xml:space="preserve">Score pondéré / </t>
    </r>
    <r>
      <rPr>
        <i/>
        <sz val="10"/>
        <rFont val="Arial"/>
        <family val="2"/>
      </rPr>
      <t>Weighted score</t>
    </r>
    <r>
      <rPr>
        <sz val="10"/>
        <rFont val="Arial"/>
        <family val="2"/>
      </rPr>
      <t xml:space="preserve">
(calculé sur toutes les exigences applicables)</t>
    </r>
    <r>
      <rPr>
        <i/>
        <sz val="10"/>
        <rFont val="Arial"/>
        <family val="2"/>
      </rPr>
      <t xml:space="preserve">
(calculated on all applicable requirements)</t>
    </r>
  </si>
  <si>
    <r>
      <t xml:space="preserve">Commentaires / </t>
    </r>
    <r>
      <rPr>
        <i/>
        <u/>
        <sz val="10"/>
        <rFont val="Arial"/>
        <family val="2"/>
      </rPr>
      <t>Comments</t>
    </r>
    <r>
      <rPr>
        <sz val="10"/>
        <rFont val="Arial"/>
        <family val="2"/>
      </rPr>
      <t xml:space="preserve"> :</t>
    </r>
  </si>
  <si>
    <r>
      <t xml:space="preserve">Produit sur Spécification - Produit sur Dossier / 
</t>
    </r>
    <r>
      <rPr>
        <b/>
        <i/>
        <sz val="8"/>
        <color rgb="FFFF0000"/>
        <rFont val="Arial"/>
        <family val="2"/>
      </rPr>
      <t xml:space="preserve">Build To Specification - Build To Print </t>
    </r>
  </si>
  <si>
    <r>
      <t xml:space="preserve">Type d'activité
</t>
    </r>
    <r>
      <rPr>
        <b/>
        <i/>
        <sz val="9"/>
        <color rgb="FFFF0000"/>
        <rFont val="Arial"/>
        <family val="2"/>
      </rPr>
      <t>Service type</t>
    </r>
  </si>
  <si>
    <t>ISO 13485</t>
  </si>
  <si>
    <t>15 ans</t>
  </si>
  <si>
    <t xml:space="preserve">15 years </t>
  </si>
  <si>
    <t>Applications médicales : dossier industriel (ex : enregistrements relatifs aux contrôles d'entrée, aux contrôles finaux, à la libération du produit, preuves de qualification des procédés et du personnel)</t>
  </si>
  <si>
    <t>Medical applications: industrial file (e.g., records of entry controls, final controls, product release, proof of process and personnel qualification)</t>
  </si>
  <si>
    <t>AMDEC</t>
  </si>
  <si>
    <t>DD</t>
  </si>
  <si>
    <t>DFC</t>
  </si>
  <si>
    <t>DGA</t>
  </si>
  <si>
    <t>DGAC</t>
  </si>
  <si>
    <t>EASA</t>
  </si>
  <si>
    <t>EMS</t>
  </si>
  <si>
    <t>ESD</t>
  </si>
  <si>
    <t>FAI</t>
  </si>
  <si>
    <t>FDS</t>
  </si>
  <si>
    <t>FOD</t>
  </si>
  <si>
    <t>OSAC</t>
  </si>
  <si>
    <t>HMS</t>
  </si>
  <si>
    <t>IQD</t>
  </si>
  <si>
    <t>MMS</t>
  </si>
  <si>
    <t>MSA</t>
  </si>
  <si>
    <t>PCN</t>
  </si>
  <si>
    <t>PIC</t>
  </si>
  <si>
    <t>PDP</t>
  </si>
  <si>
    <t>PMP</t>
  </si>
  <si>
    <t>PRR</t>
  </si>
  <si>
    <t>RoHS</t>
  </si>
  <si>
    <t xml:space="preserve">Dossier de Définition </t>
  </si>
  <si>
    <t xml:space="preserve">Délégation Générale de l’Armement </t>
  </si>
  <si>
    <t xml:space="preserve">Direction Générale de l’Aviation Civile </t>
  </si>
  <si>
    <t>STBI</t>
  </si>
  <si>
    <t>VSM</t>
  </si>
  <si>
    <t>Fiche de Données de Sécurité</t>
  </si>
  <si>
    <t xml:space="preserve">Organisme pour la Sécurité de l’Aviation Civile </t>
  </si>
  <si>
    <t>Programme Directeur de Production</t>
  </si>
  <si>
    <t>Plan Industriel et Commercial</t>
  </si>
  <si>
    <t>Plan de Management Projet</t>
  </si>
  <si>
    <t>Spécification Technique de Besoin Industriel</t>
  </si>
  <si>
    <t>COTS</t>
  </si>
  <si>
    <t>DF</t>
  </si>
  <si>
    <t>MPS</t>
  </si>
  <si>
    <t>PF</t>
  </si>
  <si>
    <t>Commercial Off-The-Shelf</t>
  </si>
  <si>
    <r>
      <t xml:space="preserve">Definition File </t>
    </r>
    <r>
      <rPr>
        <sz val="10"/>
        <color rgb="FF000000"/>
        <rFont val="Arial"/>
        <family val="2"/>
      </rPr>
      <t xml:space="preserve"> </t>
    </r>
  </si>
  <si>
    <t>ICAO</t>
  </si>
  <si>
    <r>
      <t>European Aviation Safety Agency</t>
    </r>
    <r>
      <rPr>
        <sz val="10"/>
        <color rgb="FF000000"/>
        <rFont val="Arial"/>
        <family val="2"/>
      </rPr>
      <t xml:space="preserve"> </t>
    </r>
  </si>
  <si>
    <r>
      <rPr>
        <sz val="10"/>
        <color rgb="FF000000"/>
        <rFont val="Arial"/>
        <family val="2"/>
      </rPr>
      <t>Electronic Manufacturing Services</t>
    </r>
    <r>
      <rPr>
        <sz val="10"/>
        <color rgb="FF000000"/>
        <rFont val="Arial"/>
        <family val="2"/>
      </rPr>
      <t xml:space="preserve"> </t>
    </r>
  </si>
  <si>
    <t>Electrostatic Discharges</t>
  </si>
  <si>
    <r>
      <rPr>
        <sz val="10"/>
        <color rgb="FF000000"/>
        <rFont val="Arial"/>
        <family val="2"/>
      </rPr>
      <t>First Article Inspection</t>
    </r>
    <r>
      <rPr>
        <sz val="10"/>
        <color rgb="FF000000"/>
        <rFont val="Arial"/>
        <family val="2"/>
      </rPr>
      <t xml:space="preserve"> </t>
    </r>
  </si>
  <si>
    <t>FCA</t>
  </si>
  <si>
    <t>PCA</t>
  </si>
  <si>
    <t>Functional Configuration Audit</t>
  </si>
  <si>
    <t>SCMH</t>
  </si>
  <si>
    <t>Foreign Object Damage</t>
  </si>
  <si>
    <r>
      <rPr>
        <sz val="10"/>
        <color rgb="FF000000"/>
        <rFont val="Arial"/>
        <family val="2"/>
      </rPr>
      <t>Hi-Tech Manufacturing Services</t>
    </r>
    <r>
      <rPr>
        <sz val="10"/>
        <color rgb="FF000000"/>
        <rFont val="Arial"/>
        <family val="2"/>
      </rPr>
      <t xml:space="preserve"> </t>
    </r>
  </si>
  <si>
    <t xml:space="preserve">International Civil Aviation Organization </t>
  </si>
  <si>
    <t>OACI</t>
  </si>
  <si>
    <t>Organisation de l'Aviation Civile Internationale</t>
  </si>
  <si>
    <t>Industrial Quality Dossier</t>
  </si>
  <si>
    <r>
      <rPr>
        <sz val="10"/>
        <color rgb="FF000000"/>
        <rFont val="Arial"/>
        <family val="2"/>
      </rPr>
      <t>Mechanical Manufacturing Services</t>
    </r>
    <r>
      <rPr>
        <sz val="10"/>
        <color rgb="FF000000"/>
        <rFont val="Arial"/>
        <family val="2"/>
      </rPr>
      <t xml:space="preserve"> </t>
    </r>
  </si>
  <si>
    <t>Master Production Schedule</t>
  </si>
  <si>
    <t xml:space="preserve">Measurement Systems Analysis </t>
  </si>
  <si>
    <t>Physical Configuration Audit</t>
  </si>
  <si>
    <r>
      <rPr>
        <sz val="10"/>
        <color rgb="FF000000"/>
        <rFont val="Arial"/>
        <family val="2"/>
      </rPr>
      <t>Printed Circuit Board</t>
    </r>
    <r>
      <rPr>
        <sz val="10"/>
        <color rgb="FF000000"/>
        <rFont val="Arial"/>
        <family val="2"/>
      </rPr>
      <t xml:space="preserve"> </t>
    </r>
  </si>
  <si>
    <t>SOP</t>
  </si>
  <si>
    <r>
      <rPr>
        <sz val="10"/>
        <color rgb="FF000000"/>
        <rFont val="Arial"/>
        <family val="2"/>
      </rPr>
      <t>Product/Process Change Notification</t>
    </r>
    <r>
      <rPr>
        <sz val="10"/>
        <color rgb="FF000000"/>
        <rFont val="Arial"/>
        <family val="2"/>
      </rPr>
      <t xml:space="preserve"> </t>
    </r>
  </si>
  <si>
    <r>
      <t>Production File</t>
    </r>
    <r>
      <rPr>
        <sz val="10"/>
        <color rgb="FF000000"/>
        <rFont val="Arial"/>
        <family val="2"/>
      </rPr>
      <t xml:space="preserve"> </t>
    </r>
  </si>
  <si>
    <t>Project Management Plan</t>
  </si>
  <si>
    <t>Production Readiness Review</t>
  </si>
  <si>
    <t>Restriction of Hazardous Substances</t>
  </si>
  <si>
    <t>Sales and Operations Planning</t>
  </si>
  <si>
    <t>Supply Chain Management Handbook</t>
  </si>
  <si>
    <t>Statement of Work</t>
  </si>
  <si>
    <t>SoW</t>
  </si>
  <si>
    <r>
      <rPr>
        <sz val="10"/>
        <color rgb="FF000000"/>
        <rFont val="Arial"/>
        <family val="2"/>
      </rPr>
      <t>Statistical Process Control</t>
    </r>
    <r>
      <rPr>
        <sz val="10"/>
        <color rgb="FF000000"/>
        <rFont val="Arial"/>
        <family val="2"/>
      </rPr>
      <t xml:space="preserve"> </t>
    </r>
  </si>
  <si>
    <t xml:space="preserve">Value Stream Mapping  </t>
  </si>
  <si>
    <r>
      <t xml:space="preserve">Ref. Exigence
</t>
    </r>
    <r>
      <rPr>
        <b/>
        <i/>
        <sz val="10"/>
        <rFont val="Arial"/>
        <family val="2"/>
      </rPr>
      <t>Requirement ref.</t>
    </r>
  </si>
  <si>
    <r>
      <t xml:space="preserve">Ref. Norme
</t>
    </r>
    <r>
      <rPr>
        <b/>
        <i/>
        <sz val="10"/>
        <rFont val="Arial"/>
        <family val="2"/>
      </rPr>
      <t>Standard ref.</t>
    </r>
  </si>
  <si>
    <r>
      <t xml:space="preserve">Pour Information / </t>
    </r>
    <r>
      <rPr>
        <b/>
        <i/>
        <sz val="10"/>
        <rFont val="Arial"/>
        <family val="2"/>
      </rPr>
      <t>For Information</t>
    </r>
  </si>
  <si>
    <r>
      <t xml:space="preserve">dont réponses = [T] / </t>
    </r>
    <r>
      <rPr>
        <i/>
        <sz val="10"/>
        <rFont val="Arial"/>
        <family val="2"/>
      </rPr>
      <t>including answers = [T]</t>
    </r>
  </si>
  <si>
    <r>
      <t xml:space="preserve">dont réponses = [P] / </t>
    </r>
    <r>
      <rPr>
        <i/>
        <sz val="10"/>
        <rFont val="Arial"/>
        <family val="2"/>
      </rPr>
      <t>including answers = [P]</t>
    </r>
  </si>
  <si>
    <r>
      <t xml:space="preserve">dont réponses = [NA] / </t>
    </r>
    <r>
      <rPr>
        <i/>
        <sz val="10"/>
        <rFont val="Arial"/>
        <family val="2"/>
      </rPr>
      <t>including answers = [NA]</t>
    </r>
  </si>
  <si>
    <r>
      <t xml:space="preserve">dont réponses = [OK] / </t>
    </r>
    <r>
      <rPr>
        <i/>
        <sz val="10"/>
        <rFont val="Arial"/>
        <family val="2"/>
      </rPr>
      <t>including answers = [OK]</t>
    </r>
  </si>
  <si>
    <r>
      <t xml:space="preserve">dont réponses = [NOK] / </t>
    </r>
    <r>
      <rPr>
        <i/>
        <sz val="10"/>
        <rFont val="Arial"/>
        <family val="2"/>
      </rPr>
      <t>including answers = [NOK]</t>
    </r>
  </si>
  <si>
    <r>
      <t>T</t>
    </r>
    <r>
      <rPr>
        <sz val="10"/>
        <rFont val="Arial"/>
        <family val="2"/>
      </rPr>
      <t xml:space="preserve"> = Totale / </t>
    </r>
    <r>
      <rPr>
        <i/>
        <sz val="10"/>
        <rFont val="Arial"/>
        <family val="2"/>
      </rPr>
      <t>Total</t>
    </r>
    <r>
      <rPr>
        <sz val="10"/>
        <rFont val="Arial"/>
        <family val="2"/>
      </rPr>
      <t xml:space="preserve">
</t>
    </r>
    <r>
      <rPr>
        <b/>
        <sz val="10"/>
        <rFont val="Arial"/>
        <family val="2"/>
      </rPr>
      <t>P</t>
    </r>
    <r>
      <rPr>
        <sz val="10"/>
        <rFont val="Arial"/>
        <family val="2"/>
      </rPr>
      <t xml:space="preserve"> = Partielle / </t>
    </r>
    <r>
      <rPr>
        <i/>
        <sz val="10"/>
        <rFont val="Arial"/>
        <family val="2"/>
      </rPr>
      <t>Partial</t>
    </r>
    <r>
      <rPr>
        <sz val="10"/>
        <rFont val="Arial"/>
        <family val="2"/>
      </rPr>
      <t xml:space="preserve">
</t>
    </r>
    <r>
      <rPr>
        <b/>
        <sz val="10"/>
        <rFont val="Arial"/>
        <family val="2"/>
      </rPr>
      <t>NA</t>
    </r>
    <r>
      <rPr>
        <sz val="10"/>
        <rFont val="Arial"/>
        <family val="2"/>
      </rPr>
      <t xml:space="preserve"> = Non Appliquée / </t>
    </r>
    <r>
      <rPr>
        <i/>
        <sz val="10"/>
        <rFont val="Arial"/>
        <family val="2"/>
      </rPr>
      <t>Non Applied</t>
    </r>
  </si>
  <si>
    <r>
      <rPr>
        <b/>
        <sz val="10"/>
        <rFont val="Arial"/>
        <family val="2"/>
      </rPr>
      <t>Conformité à l'exigence</t>
    </r>
    <r>
      <rPr>
        <sz val="10"/>
        <rFont val="Arial"/>
        <family val="2"/>
      </rPr>
      <t xml:space="preserve">
- si totale : fournir une référence de preuve
- si partielle :  fournir une proposition de ralliement
- si non appliquée : fournir une justification</t>
    </r>
    <r>
      <rPr>
        <i/>
        <sz val="10"/>
        <rFont val="Arial"/>
        <family val="2"/>
      </rPr>
      <t xml:space="preserve">
</t>
    </r>
    <r>
      <rPr>
        <b/>
        <i/>
        <sz val="10"/>
        <rFont val="Arial"/>
        <family val="2"/>
      </rPr>
      <t>Requirement compliance</t>
    </r>
    <r>
      <rPr>
        <i/>
        <sz val="10"/>
        <rFont val="Arial"/>
        <family val="2"/>
      </rPr>
      <t xml:space="preserve">
- if total: provide a proof reference
- if partial: provide a rallying proposal
- if non applied: provide a justification</t>
    </r>
  </si>
  <si>
    <r>
      <t>OK</t>
    </r>
    <r>
      <rPr>
        <sz val="10"/>
        <rFont val="Arial"/>
        <family val="2"/>
      </rPr>
      <t xml:space="preserve"> = Acceptée / Agreed
</t>
    </r>
    <r>
      <rPr>
        <b/>
        <sz val="10"/>
        <rFont val="Arial"/>
        <family val="2"/>
      </rPr>
      <t>NOK</t>
    </r>
    <r>
      <rPr>
        <sz val="10"/>
        <rFont val="Arial"/>
        <family val="2"/>
      </rPr>
      <t xml:space="preserve"> = Rejetée / Rejected</t>
    </r>
  </si>
  <si>
    <r>
      <t xml:space="preserve">Réponse Prestataire Externe
</t>
    </r>
    <r>
      <rPr>
        <b/>
        <i/>
        <sz val="10"/>
        <rFont val="Arial"/>
        <family val="2"/>
      </rPr>
      <t>External Provider's answer</t>
    </r>
  </si>
  <si>
    <t>FMECA</t>
  </si>
  <si>
    <t>Failure Modes, Effects and Criticality Analysis</t>
  </si>
  <si>
    <t xml:space="preserve">Analyse des Modes de Défaillance, de leurs Effets et de leur Criticité </t>
  </si>
  <si>
    <t xml:space="preserve">RG Aero 000-89 </t>
  </si>
  <si>
    <t>EN 10204 §3.1
(CCPU 3.1)</t>
  </si>
  <si>
    <t>PV</t>
  </si>
  <si>
    <t>Procès-Verbal</t>
  </si>
  <si>
    <t>DoC</t>
  </si>
  <si>
    <t>Declaration of Conformity</t>
  </si>
  <si>
    <r>
      <rPr>
        <b/>
        <sz val="10"/>
        <rFont val="Arial"/>
        <family val="2"/>
      </rPr>
      <t>Validation de la réponse du Prestataire Externe</t>
    </r>
    <r>
      <rPr>
        <sz val="10"/>
        <rFont val="Arial"/>
        <family val="2"/>
      </rPr>
      <t xml:space="preserve">
- si non appliquée : indiquer si le statut NA est accepté ou non
</t>
    </r>
    <r>
      <rPr>
        <b/>
        <sz val="10"/>
        <rFont val="Arial"/>
        <family val="2"/>
      </rPr>
      <t>Validation of the External Provider's answer</t>
    </r>
    <r>
      <rPr>
        <sz val="10"/>
        <rFont val="Arial"/>
        <family val="2"/>
      </rPr>
      <t xml:space="preserve">
- if non applied: indicate whether NA status is accepted or not</t>
    </r>
  </si>
  <si>
    <t>AQAP</t>
  </si>
  <si>
    <t>Advanced Product Quality Planning</t>
  </si>
  <si>
    <r>
      <t xml:space="preserve">Pour information / </t>
    </r>
    <r>
      <rPr>
        <b/>
        <i/>
        <sz val="10"/>
        <rFont val="Arial"/>
        <family val="2"/>
      </rPr>
      <t>For information</t>
    </r>
  </si>
  <si>
    <r>
      <t xml:space="preserve">Total réponses Prestataire / </t>
    </r>
    <r>
      <rPr>
        <i/>
        <sz val="10"/>
        <rFont val="Arial"/>
        <family val="2"/>
      </rPr>
      <t>Total Provider's answers</t>
    </r>
  </si>
  <si>
    <r>
      <t xml:space="preserve">Prestations intellectuelles /
 </t>
    </r>
    <r>
      <rPr>
        <b/>
        <i/>
        <sz val="8"/>
        <color rgb="FFFF0000"/>
        <rFont val="Arial"/>
        <family val="2"/>
      </rPr>
      <t>Services</t>
    </r>
  </si>
  <si>
    <t>(X) : utilité de la preuve sera définie durant le step 2 de la fiche d'alerte</t>
  </si>
  <si>
    <r>
      <t xml:space="preserve">Accord préalable de THALES avant application, </t>
    </r>
    <r>
      <rPr>
        <b/>
        <sz val="11"/>
        <color rgb="FF0000FF"/>
        <rFont val="Arial"/>
        <family val="2"/>
      </rPr>
      <t>fiche d'alerte demandée</t>
    </r>
  </si>
  <si>
    <r>
      <t xml:space="preserve">Pas d'accord préalable de THALES, </t>
    </r>
    <r>
      <rPr>
        <b/>
        <sz val="11"/>
        <color rgb="FF0000FF"/>
        <rFont val="Arial"/>
        <family val="2"/>
      </rPr>
      <t>information suivant le moyen approprié</t>
    </r>
    <r>
      <rPr>
        <b/>
        <sz val="11"/>
        <color indexed="8"/>
        <rFont val="Arial"/>
        <family val="2"/>
      </rPr>
      <t xml:space="preserve"> (*</t>
    </r>
    <r>
      <rPr>
        <b/>
        <vertAlign val="superscript"/>
        <sz val="11"/>
        <color indexed="8"/>
        <rFont val="Arial"/>
        <family val="2"/>
      </rPr>
      <t>2</t>
    </r>
    <r>
      <rPr>
        <b/>
        <sz val="11"/>
        <color indexed="8"/>
        <rFont val="Arial"/>
        <family val="2"/>
      </rPr>
      <t xml:space="preserve">) : </t>
    </r>
  </si>
  <si>
    <t>(*1) : Motivation du changement. Analyse de risques. Preuves de non régression. Preuves de qualification. Plan de sécurisation / formation.</t>
  </si>
  <si>
    <t>(*2) : Des éléments démontrant la maitrise du changement doivent être disponibles et présentés à la demande de Thales.</t>
  </si>
  <si>
    <r>
      <rPr>
        <sz val="11"/>
        <color rgb="FF0000FF"/>
        <rFont val="Arial"/>
        <family val="2"/>
      </rPr>
      <t>(X) : The usefulness of the evidence will be defined during Alert Sheet Step 2</t>
    </r>
    <r>
      <rPr>
        <sz val="11"/>
        <color indexed="8"/>
        <rFont val="Arial"/>
        <family val="2"/>
      </rPr>
      <t xml:space="preserve">
</t>
    </r>
    <r>
      <rPr>
        <b/>
        <sz val="11"/>
        <color rgb="FF000000"/>
        <rFont val="Arial"/>
        <family val="2"/>
      </rPr>
      <t/>
    </r>
  </si>
  <si>
    <r>
      <rPr>
        <b/>
        <sz val="11"/>
        <color rgb="FF000000"/>
        <rFont val="Arial"/>
        <family val="2"/>
      </rPr>
      <t>Prior agreement of THALES before application</t>
    </r>
    <r>
      <rPr>
        <b/>
        <sz val="11"/>
        <color rgb="FF0000FF"/>
        <rFont val="Arial"/>
        <family val="2"/>
      </rPr>
      <t>,  Alert Sheet required</t>
    </r>
  </si>
  <si>
    <r>
      <rPr>
        <b/>
        <sz val="11"/>
        <color rgb="FF000000"/>
        <rFont val="Arial"/>
        <family val="2"/>
      </rPr>
      <t>No prior agreement of THALES</t>
    </r>
    <r>
      <rPr>
        <b/>
        <sz val="11"/>
        <color rgb="FF0000FF"/>
        <rFont val="Arial"/>
        <family val="2"/>
      </rPr>
      <t>, Information to Thales using the appropriate media</t>
    </r>
    <r>
      <rPr>
        <b/>
        <sz val="11"/>
        <color rgb="FF000000"/>
        <rFont val="Arial"/>
        <family val="2"/>
      </rPr>
      <t xml:space="preserve"> (*</t>
    </r>
    <r>
      <rPr>
        <b/>
        <vertAlign val="superscript"/>
        <sz val="11"/>
        <color rgb="FF000000"/>
        <rFont val="Arial"/>
        <family val="2"/>
      </rPr>
      <t>2</t>
    </r>
    <r>
      <rPr>
        <b/>
        <sz val="11"/>
        <color rgb="FF000000"/>
        <rFont val="Arial"/>
        <family val="2"/>
      </rPr>
      <t xml:space="preserve">): </t>
    </r>
  </si>
  <si>
    <t>New product/supplier pair technology</t>
  </si>
  <si>
    <t>(*1): Reason for change. Risk assessment. Evidence of non-regression. Qualification evidence. Security/training plan.</t>
  </si>
  <si>
    <t>(*2): Elements demonstrating management of the change must be available and presented at Thales's request.</t>
  </si>
  <si>
    <t>Distributeurs / Distributors</t>
  </si>
  <si>
    <t>REQ</t>
  </si>
  <si>
    <t>30 July 2020</t>
  </si>
  <si>
    <t>Supplier &amp; Quality Audir Director</t>
  </si>
  <si>
    <t>Christophe Caussignac</t>
  </si>
  <si>
    <t>EGAPE-GRAEP tab - Adding a note in the filtering instructions
REQ_DEL_020 - Adding precision relating the signature and applicability extended to distributors
REQ_DEL_021 - Adding a requirement relating to the declaration of conformity to COTS providers
REQ_DEL_040 - Adding a requirement relating to the declaration of conformity to distributors
REQ_DEL_041 - Adding a requirement relating to the declaration of conformity of metallurgical raw materials
REQ_LOG_140 / 150 / 160 / 170 / 180 / 190 / 200 - Applicability extended to COTS providers and distributors
REQ_LOG_210 - Applicability extended to COTS providers
REQ_PRO_010 - Adding precision relating to key sub-tiers
REQ_PUR_130 - Adding a requirement relating to chemicals
REQ_QMS_041 - Adding a specific requirement relating to ISO 13485 standard
REQ_QMS_061 - Adding a specific requirement relating to APQP standard
REQ_VER_020 - Adding precision relating to the inspections based on IPC standards
REQ_VER_080 - CR054371 - Adding precision relating to materials identified as Key Characteristic
REQ_VER_120 - Deletion as no more applicable
Annex C - Change in archiving time for REACH records
Annex C - Adding specific archiving time for medical applications
Annex D1 - Change type from 2 to 1 for items 3.2 / 6.3 / 6.4
Annex D1 - CR059786 - Adding a column Risk Analysis
Operating Model - Adding the rules for naming and storing the files in e-ACQ
CR065927: 8/10/2020 . Supersede. Due to Audits retex the document is transformed into a zip file to embed all previous versions of the GRAEP/EGAPE. No revision update. No content change.
16/10/2020: Supersede: Correction of SGF document references (typo was TCS) in GRAEP sheet (F and E311/312). Modification of locked cells. No CR no revision update . No content update.</t>
  </si>
  <si>
    <t>3. MANAGEMENT DES PORTEFEUILLES DE COMMANDES ET PILOTAGE DE LA PERFORMANCE PRESTATAIRE EXTERNE</t>
  </si>
  <si>
    <t>1.7. RISQUES &amp; PLAN DE CONTINUITE D'ACTIVITES</t>
  </si>
  <si>
    <t>1.7. RISKS &amp; BUSINESS CONTINUITY MANAGEMENT</t>
  </si>
  <si>
    <t>REQ_RSK_010</t>
  </si>
  <si>
    <t>REQ_RSK_020</t>
  </si>
  <si>
    <t>REQ_RSK_030</t>
  </si>
  <si>
    <t>La date limite d’utilisation doit être marquée individuellement sur les fournitures livrées à date de péremption (condensateur électrolytique, piles, accus, élastomère, produits chimiques…).
De plus, à réception sur le site Thales, les produits doivent être utilisables sur les deux tiers au moins de leur durée de vie potentielle à l'exception des PCB qui doivent être utilisables sur la moitié au moins de leur durée de vie potentielle.</t>
  </si>
  <si>
    <t>1.4. SAFETY REQUIREMENTS  / ENVIRONMENT</t>
  </si>
  <si>
    <t>ISO 2859-1</t>
  </si>
  <si>
    <t xml:space="preserve">Sampling procedures for inspection by attributes </t>
  </si>
  <si>
    <t>Règles d'échantillonnage pour les contrôles par attributs</t>
  </si>
  <si>
    <t>IPC-A-600</t>
  </si>
  <si>
    <t>IPC-A-620</t>
  </si>
  <si>
    <t>IPC-A-610</t>
  </si>
  <si>
    <t>Acceptabilité des Circuits Imprimés</t>
  </si>
  <si>
    <t>Acceptabilité des Assemblages Électroniques</t>
  </si>
  <si>
    <t>Exigences et Critères d’Acceptabilité pour l’Interconnexion des Faisceaux de Fils et de Câbles</t>
  </si>
  <si>
    <t>Requirements and Acceptance for Cable and Wire Harness Assemblies</t>
  </si>
  <si>
    <t>Acceptability of Electronic Assemblies</t>
  </si>
  <si>
    <t>Acceptability of Electronic Boards</t>
  </si>
  <si>
    <t>Le Prestataire Externe doit avoir une politique et des processus outillés permettant de planifier ses activités et de gérer sa charge et sa capacité (PIC, PDP…).</t>
  </si>
  <si>
    <t>Le Prestataire Externe doit partager régulièrement la vision des indicateurs de performances avec Thales.
Lors de ces rencontres régulières, le prestataire externe doit présenter :
• le bilan de performances 
• le bilan des revues logistiques d’en-cours de commande et de prévisions,
• le bilan du traitement des anomalies et problèmes techniques,
• l’analyse de sa charge et son plan d’ajustement des capacités,
• la mise à jour du plan de gestion des risques (prestataire externes, techno, …) qui définit les actions correctives, préventives et le plan de progrès associé. Ces actions sont suivies par le prestataire externe qui en donne un avancement lors des réunions de suivi.
• l'analyse de ses rendements internes et propose à Thales les actions de progrès nécessaires à l’amélioration des résultats.</t>
  </si>
  <si>
    <t>BOM</t>
  </si>
  <si>
    <t>Bill Of Material</t>
  </si>
  <si>
    <t>ANNEXE A - DOCUMENTS REFERENCES DANS LES EGAPE</t>
  </si>
  <si>
    <r>
      <t xml:space="preserve">ANNEX A - </t>
    </r>
    <r>
      <rPr>
        <b/>
        <sz val="12"/>
        <color rgb="FF000000"/>
        <rFont val="Arial"/>
        <family val="2"/>
      </rPr>
      <t>DOCUMENTS REFERENCED IN THE GRAEP</t>
    </r>
  </si>
  <si>
    <t>SPC</t>
  </si>
  <si>
    <t>MSP</t>
  </si>
  <si>
    <t>Maitrise Statistique des Procédés</t>
  </si>
  <si>
    <t>HSE</t>
  </si>
  <si>
    <t>Health Safety &amp; Environment</t>
  </si>
  <si>
    <t>Hygiène, Sécurité et Environnement</t>
  </si>
  <si>
    <t>DC</t>
  </si>
  <si>
    <t>Date Code</t>
  </si>
  <si>
    <t>ATP</t>
  </si>
  <si>
    <t>Acceptance Test Procedure</t>
  </si>
  <si>
    <t>Le Prestataire Externe doit obtenir toutes les licences/autorisations exigées pour permettre à Thales l'exportation, la re-exportation ou le transfert de la Fourniture (produit et-ou service). Le Fournisseur doit obtenir ces licences/autorisations de façon opportune de manière à respecter les Dates de Livraison de la Fourniture (produit et-ou service).
Le Fournisseur doit fournir à Thales une copie des licences/autorisations accordées.</t>
  </si>
  <si>
    <t xml:space="preserve">The External Provider shall obtain all licenses / authorizations required to allow Thales to export, re-export or transfer the Supply (product and / or service). The Provider shall obtain these licenses / authorizations in a timely manner so as to respect the Delivery Dates of the Supply (product and / or service). The Supplier shall provide Thales with a copy of the licenses / authorizations granted. </t>
  </si>
  <si>
    <t>Total réponses Thales / Total Thales' answers</t>
  </si>
  <si>
    <t>Réponse Thales
Thales' answer</t>
  </si>
  <si>
    <t>Réponse Thales
Niv 1</t>
  </si>
  <si>
    <t>Maitrise du système de mesure (MSA)
Le prestataire Externe doit mettre en œuvre un processus de  prévention et d’amélioration des risques inhérents à la chaine de mesure.
Les éléments clés attendus pour l’ensemble du périmètre du plan de surveillance des produits Thales sont :
• une sélection des moyens de mesure (résolution, incertitude, exactitude, linéarité, stabilité,... etc),
• une analyse des variations sur la chaine de mesure (Gage R&amp;R / Répétabilité &amp; Reproductibilité),
• un plan d’amélioration.
Le standard cible attendu est celui proposé par IAQG SCMH Chapitre 3.11.3</t>
  </si>
  <si>
    <t>Le Prestataire Externe doit adapter le contrôle final en fonction des exigences propres aux produits et Matières.
Le contrôle final du Prestataire Externe doit faire l’objet d’un enregistrement des résultats validés et approuvés par la personne habilitée. Ces enregistrements sont présentés ou mis à disposition sur demande de Thales.</t>
  </si>
  <si>
    <t>The External Provider shall adapt the final inspection according to the specific requirements of the products and Material.
The results of the External Provider's final inspection validated and approved by the authorised person shall be recorded. These records shall be presented or provided at Thales's request.</t>
  </si>
  <si>
    <t>In the case where the request for concession is accepted by Thales, the External Provider shall:
• indicate on accompanying documents (Declaration of Conformity, acceptance report...) the concession's reference and provide a copy of the request for concession signed by Thales,
• at Thales's request, affix a label showing the concession number on delivery on the parts or Supplies for which the Non-Conformity was reported.
Non-compliant Supplies delivered following a waiver accepted by Thales are clearly identified, accompanied by the waiver request and packaged separately.</t>
  </si>
  <si>
    <t>En réponse à une alerte composants/matières/… transmise par Thales, le Prestataire Externe doit sous 3 jours ouvrés :
• accuser réception de l’alerte,
• indiquer les impacts potentiels,
• fournir le plan d’actions de correction.</t>
  </si>
  <si>
    <t>The External Provider shall schedule and conduct the Production Readiness Review (PRR). The results of this review shall be provided to Thales. Thales reserves the possibility to exercise its right of veto over the conduct and conclusion of this review. The content of the PRR shall be compliant with requirement REQ_IND_010. Thales template reference is 87214628-PMD-GRP.</t>
  </si>
  <si>
    <t>Specific for Circuit boards for civil aerospace business.
The results of incoming quality control tests for electronic components shall be sent to Thales according to form 83090332-PMD-TAV.</t>
  </si>
  <si>
    <t>Le Prestataire Externe doit s’engager formellement sur sa conformité aux exigences du présent document et s'assurer qu'elles sont connues de ses équipes.
A tout moment, Thales se reserve le droit de demander au prestataire externe son statut sur sa capacité à repondre aux exigences, au moyen de ce formulaire « EGAPE: Exigences Génériques Applicables aux Prestataires Externes » 87212869-ACQ-GRP ou à travers le portail e-Acquisition Thales.</t>
  </si>
  <si>
    <t>Le Prestataire Externe doit disposer d’un système d’assurance qualité, certifié par un organisme accrédité, répondant aux exigences du système de management de la qualité ISO 9001.
En cas de perte ou de mise à jour de certification, le prestataire doit informer Thales.  
S’il ne respecte pas l'exigence, le Prestataire Externe doit s'engager sur un ensemble de basiques qualité aux travers de la signature des quality enabler Thales 87214033-ACQ-GRP.</t>
  </si>
  <si>
    <t>Logistics terms
The External Provider shall validate the logistics conditions on start-up and shall review them with Thales every year.</t>
  </si>
  <si>
    <t>At Thales's request, the External Service Provider shall regularly carry out reviews of orders and forecasts with Thales to guarantee compliance with the delivery schedule.</t>
  </si>
  <si>
    <t>In the absence of PRI-Nadcap certification, the External Provider, at Thales's request, shall provide evidence of qualification and monitoring of the special processes implemented or shall present its qualification plan. It shall carry out any qualification actions and qualification complements that might be requested by Thales.</t>
  </si>
  <si>
    <t>The External Provider shall have a defined policy and processes to choose and manage its External Providers which includes, at least, the following procedures included in the Quality Plan:
• External Provider selection management,
• External Provider qualification process,
• External Provider performance management,
• continuous improvement policy and processes,
• corrective and improvement action monitoring.</t>
  </si>
  <si>
    <t>If the External Provider is a reseller, stockist, or distributor, and in the event of termination of the distribution agreement between it and one of its manufacturers, the External Provider shall immediately inform Thales.</t>
  </si>
  <si>
    <t>Material measurements or analysis are carried out by sampling to verify the test reports associated with the Declaration of Conformity for the Material in accordance with AS/EN/JS 9100 &amp; 9120 &amp; AQAP2110 standards. The frequency of these measures or analysis shall be formalized in an instruction.
In the case where a Material is identified as "Key Characteristic" by the Designer, the External Provider shall keep available to Thales the results of all measurements and analysis carried out on this Material.</t>
  </si>
  <si>
    <t>The External Provider wishing to dispose material that does not belong to it (property of Thales or the Thales's customer), it shall first request Thales's agreement. It shall draw up a document specifying their identification, cause analysis, and preventive actions put implemented in case of deterioration of said material during use.</t>
  </si>
  <si>
    <t>Supply packaging shall allow, as far as possible, transport, handling, identification, and storage by unit without any particular precaution. Supplies are packaged individually or in packs depending on their criticality or format. Unless otherwise specified in the order, electronic components shall be packaged in coils. Packaging shall provide effective protection to ensure Supply integrity.</t>
  </si>
  <si>
    <t>Unless otherwise specified in the order, a kit is inseparable (one single packaging per kit) and the kit's reference shall be shown on the packaging along with its composition.</t>
  </si>
  <si>
    <t>Identification 
• Markings, inscriptions, or references shall allow immediate and precise identification of the various packaging or packages inside them without needing to open them.
• All transport or intermediate packaging, when used as transport packaging, of an order shall be individually identified and numbered (i.e. 1/3, 2/3, and 3/3).</t>
  </si>
  <si>
    <t>If the External Provider uses their own wooden packaging (i.e. custom-made wooden crates, palette...), the packaging shall comply with the ISPM 15 standard.</t>
  </si>
  <si>
    <t>Resellers and distributors shall provide their own Declarations of Conformity, supplemented by the original manufacturer Declaration of Conformity or, failing that, refer to it (being able to present it for any need for justification) on their own Declaration. Appropriate means of identification shall be implemented to link the material supplied to the documentation.
Franchised distributors for all order lines may submit only their own Declarations of Conformity. In all cases, this Declaration will include the date-code or batch number for each procurement Source.</t>
  </si>
  <si>
    <t>For Supplies from a different country from that of the Thales delivery address, the External Provider shall provide two copies of the invoice (or proforma invoice).
The documents (a copy of the invoice and the documentation required by international trade regulations) necessary for customs clearance shall accompany and shall be accessible without opening the package. The second copy of the invoice shall be sent to the Supplier Accounting Department at the address indicated on the Order.</t>
  </si>
  <si>
    <t>The External Provider shall deploy the Advanced Product Quality Planning (APQP) approach as per AS/EN/JISQ 9145 standard.
Reference literature : Supply Chain Management Handbook (SCMH) user guide published by the International Aerospace Quality Group (IAQG) and available on the website: www.sae.org/iaqg.</t>
  </si>
  <si>
    <t>Le Prestataire Externe doit déployer la méthodologie Advanced Product Quality Planning (APQP) suivant la norme AS/EN/JISQ 9145.
Guide de référence : Supply Chain Management Handbook (SCMH) édité par l'International Aerospace Quality Group (IAQG) et disponible sur le site : www.sae.org/iaqg.</t>
  </si>
  <si>
    <t>Le Prestataire Externe doit :
• respecter les clauses de surveillance incluses dans les Commandes relatives à des Fournitures surveillées par ces organismes,
• autoriser l’accès de ses établissements à ces organismes, dont Thales ou ses clients ou à leurs représentants (OSAC pour la DGAC par exemple),
• accepter en toute transparence tout audit (Maturité Industrielle, Maturité Developpement, Technique, HSE, ...), sondage, enquête demandé par ces organismes et leur communiquer notamment toute information technique pertinente dans le cadre de l’action de surveillance menée et fournir les preuves demandées.
Le Prestataire Externe doit remplir les obligations prévues par la réglementation en matière d’assurance qualité prestataire externe et mises en œuvre par tout organisme qui lui aura été désigné par Thales, en particulier : la Délégation Générale de l’Armement (DGA), l’Agence Européenne de Sécurité de l’Aviation (EASA), l’autorité fédérale de l’aviation civile américaine (FAA), la Direction Générale de l’Aviation Civile française (DGAC), la Direction de la Sécurité Aéronautique d’Etat (DSAE), ou organismes équivalents d’autres Etats.</t>
  </si>
  <si>
    <t>Le Prestataire Externe doit mettre à disposition de Thales, les résultats des audits qu’il aura réalisé auprès de ses propres Prestataire Externes (rang 1 et plus) sollicités dans le cadre des commandes.</t>
  </si>
  <si>
    <t>Surveillance</t>
  </si>
  <si>
    <r>
      <t xml:space="preserve">1.3. </t>
    </r>
    <r>
      <rPr>
        <sz val="14"/>
        <color rgb="FF3366FF"/>
        <rFont val="Arial"/>
        <family val="2"/>
      </rPr>
      <t>SURVEILLANCE AND AUDITS</t>
    </r>
  </si>
  <si>
    <t>Oversight</t>
  </si>
  <si>
    <t>Le Prestataire Externe doit sensibiliser son personnel :
- à leur contribution à la conformité du produit ou du service ;
- à la prévention de l'utilisation de pièces contrefaites
- à la prévention liée aux ESD, aux FOD, à l'humidité et alteration de l'aspect (rayures, traces, doigts,...) etc
- à leur contribution à la sécurité du produit ;
- à l'importance d'un comportement éthique,
- aux facteurs humains (Le standard cible attendu est celui proposé par IAQG SCMH)</t>
  </si>
  <si>
    <t>ISO 9001 §4.4.2
ISO 9001 §7.5
EN 9100 §4.4.2
EN 9100 §7.5
EN 9130</t>
  </si>
  <si>
    <t xml:space="preserve">ISO 9001 §7.3
ISO 9001 §7.1.2
EN 9100 §7.3
EN 9100 §8.5.4
EN 9100 §8.5.1
EN 9100 §8.5.1.3
EN 9100 §8.1
EN 9100 §8.1.4
EN 9100 §8.4.2
</t>
  </si>
  <si>
    <t>Le Prestataire Externe ne doit pas utiliser pour la Conception, le Développement, l'Industrialisation et la fabrication série de la Fourniture (Produit et-ou du Service), de bien tangible ou intangible soumis à la règlementation "United States of America International Traffic in Arms Regulations (ITAR)"</t>
  </si>
  <si>
    <t>Le Prestataire Externe doit :
• Identifier les postes clés pour la qualité du produit et nécessitant une habilitation du personnel
• Apporter la preuve que les opérateurs (ex : méthodes, ateliers) sont habilités et formés sur nos produits et sur nos exigences techniques et industrielles
• Décrire les critères de décision pour l’habilitation et son suivi
• Conserver les enregistrements appropriés (ex : matrice de compétences, fiche d’habilitation).</t>
  </si>
  <si>
    <t>Maîtrise des évolutions de la définition produit</t>
  </si>
  <si>
    <t>Product definition change management</t>
  </si>
  <si>
    <t xml:space="preserve">Maîtrise des évolutions processus de fabrication et de réparation / Changement Industriel Majeur (CIM) </t>
  </si>
  <si>
    <t>Process of manufacture and repair evolutions / Major Industrial Change (MIC)</t>
  </si>
  <si>
    <t>4.1. INDUSTRIALISATION</t>
  </si>
  <si>
    <t>4.2. PRODUCTION</t>
  </si>
  <si>
    <r>
      <t xml:space="preserve">Le Prestataire Externe doit utiliser des infrastructures et des procédures garantissant la protection des Matières et des Fournitures et la conservation de leur conformité.
</t>
    </r>
    <r>
      <rPr>
        <sz val="10"/>
        <rFont val="Arial"/>
        <family val="2"/>
      </rPr>
      <t>Ces protections concernent notamment :
• les décharges électrostatiques (les protections sont assurées conformément à la norme IEC 61340 5-1 &amp; 5-2 et ANSI ESD S20.20),
• l’humidité,
• la prévention, la détection et l'élimination des corps étrangers (FOD) et les pollutions de toutes origines (traces de doigts, poussières, rayures,…)
• les agressions chimiques, air ambiant...
Le standard cible attendu est celui proposé par IAQG SCMH.</t>
    </r>
  </si>
  <si>
    <t>4.3. TRACABILITE</t>
  </si>
  <si>
    <t>4.3. TRACEABILITY</t>
  </si>
  <si>
    <t>4.4. GESTION DES OUTILLAGES ET MOYENS UTILISES</t>
  </si>
  <si>
    <t>4.4. MANAGEMENT OF TOOLS AND RESOURCES USED</t>
  </si>
  <si>
    <t>ISO 9001 §8.4.1
ISO 9001 §8.4.2
EN 9100 §8.4.1
EN 9100 §8.4.2</t>
  </si>
  <si>
    <t>External Provider management</t>
  </si>
  <si>
    <t>Obsolescence</t>
  </si>
  <si>
    <t>ISO 9001 §8.5.1
EN 9100 §8.5.1
EN 9001 §8.7
EN 9100 §8.6
ISO9001§8.7
AQAP2110§5.4.7
AQAP 2110 §5.4.11</t>
  </si>
  <si>
    <t>ISO 9001 §8.7
ISO 9001 §8.7.1 
ISO 9001 §9.1.3
EN 9100 §8.7
EN 9100 §8.7.1
EN 9100 §9.1.3
AQAP 2110 §5.4.12</t>
  </si>
  <si>
    <r>
      <t>Alerte composa</t>
    </r>
    <r>
      <rPr>
        <b/>
        <sz val="12"/>
        <color rgb="FF0066FF"/>
        <rFont val="Arial"/>
        <family val="2"/>
      </rPr>
      <t>nts/matières/…</t>
    </r>
  </si>
  <si>
    <t>Unless otherwise specified in the Orders,
• Supplies sensitive to electrostatic discharge shall be packaged in protective packaging (shielded and sealed bag or sealed dissipative box) in accordance with IEC 61340 5-1 &amp; 5-2 and ANSI ESD 20.20 standards, and respecting life-controled packaging, if it exists,
• Moisture-sensitive electronic components shall be packaged in dry-pack packaging according to IPC/JEDEC J-STD-033.</t>
  </si>
  <si>
    <t>Dans le cas où le prestataire externe utilise des conditionnements bois spécifiques (caisse bois sur mesure, palette,...), les emballages doivent répondre à la norme NIMP15.</t>
  </si>
  <si>
    <r>
      <t>Dans le cas d’une ligne de commande comportant plusieurs colis, les documents tels que la déclaration de conformité, les procès-verbaux de mesures, les dérogations et les Supplier Problem Report doivent être regroupés</t>
    </r>
    <r>
      <rPr>
        <sz val="10"/>
        <color rgb="FFFF0000"/>
        <rFont val="Arial"/>
        <family val="2"/>
      </rPr>
      <t xml:space="preserve"> </t>
    </r>
    <r>
      <rPr>
        <sz val="10"/>
        <rFont val="Arial"/>
        <family val="2"/>
      </rPr>
      <t>par commande et contenus dans un colis clairement identifié.</t>
    </r>
  </si>
  <si>
    <t>ISO 9001 §5.1
ISO 9001 §6.2
ISO 9001 §9.3
ISO 9001 §9.1.1
ISO 9001 §9.1.3
ISO 9001 §10.1
ISO 9001 §10.3
EN 9100 §10.1
EN 9100 §10.3
AQAP 2110 §5.6</t>
  </si>
  <si>
    <t>Le Prestataire Externe doit démontrer son engagement et son adhésion à un programme de gestion de la continuité des activités en s'assurant qu'un plan de continuité des activités (PCA) documenté est en place.
Le plan de continuité des activités doit inclure :
• L'identification de l'équipe affectée par le prestataire externe responsable de la mise en œuvre et de l'exercice de la continuité des activités.
• Comment les opérations commerciales doivent être restaurées après une interruption et le délai de restauration maximal.
• Le processus documenté pour notifier Thales en cas d'interruption de service ou de tout autre événement affectant la fourniture des produits et services à Thales.
• Le processus documenté pour assurer la fourniture continue des produits et services fournis à Thales.
• Comment l'exercice et la revue sont gérés et programmés pour garantir l'efficacité du plan par rapport à la fourniture des services à Thales.
Le Prestataire Externe doit fournir à Thales, à sa demande, les informations contenues dans le présent PCA.
Si le fournisseur externe a mis en place un programme de gestion de la continuité d'activité qui a été certifié par un organisme accrédité (tel que ISO22301, etc.), le fournisseur externe doit fournir à Thales, à sa demande, les détails de la certification.</t>
  </si>
  <si>
    <t>Le Prestataire Externe doit se conformer et mettre en œuvre les recommandations de ses assureurs en matière de prévention et de protection du risque incendie, inondation,... .</t>
  </si>
  <si>
    <t>Le Fournisseur doit prendre en compte les documents nécessaires à la réalisation de la Commande aux derniers indices en vigueur en informant Thales des écarts éventuels ou, à défaut, aux indices stipulés dans la Commande.</t>
  </si>
  <si>
    <t>Conditions logistiques
Le Prestataire Externe doit valider au démarrage et revoir annuellement avec Thales les conditions logistiques.</t>
  </si>
  <si>
    <t>Le Prestataire Externe doit réaliser régulièrement avec Thales des revues d’en-cours de commandes et de prévisions pour garantir le plan de livraison.</t>
  </si>
  <si>
    <t>Le Prestataire Externe doit réaliser régulièrement avec Thales des revues d’analyse de causes racines des non conformités/dérogations rencontrées sur le produit permettant de définir et de conduire les décisions d’actions correctives associées.</t>
  </si>
  <si>
    <t>Le Prestataire Externe doit posséder un dossier industriel établi au cours de l’industrialisation et comportant :
• le DD (ou la spécification technique) validé par Thales,
• la liste des Sources (fabricants) qualifiées,
• la liste des moyens et leurs logiciels de pilotage,
• la liste des exigences (normes, spécifications Thales…) relatives à la mise en œuvre des procédés,
• le DFC, établi en conformité avec les exigences du DD ou de la spécification et comprenant :
   o le Synoptique de Fabrication et de Contrôle représentant les étapes du processus de fabrication, assemblage et contrôle de la Fourniture,
   o les gammes ou plans de contrôle précisant le déroulé opératoire et les instructions de fabrication et de contrôle faisant appel aux outillages et ingrédients nécessaires et décrivant les précautions particulières propres au produit à respecter tout au long du cycle de production,
   o les contrôles applicables aux Matières (en conformité avec les exigences de contrôle définies par Thales),
   o la procédure de contrôle final comprenant les règles de prélèvement, les méthodes, les moyens employés, les critères d'acceptation et les documents d’enregistrement des résultats de contrôle,
• le dossier de maintenance des moyens industriels,
• la procédure d’acceptation qui définit les conditions nécessaires et suffisantes d’acceptation,
• le tableau des compétences requises des opérateurs,
• le plan qualité (exemple : FAI, AMDEC, contrôles spécifiques),
• les demandes de dérogations,
• les comptes-rendus d'essais.</t>
  </si>
  <si>
    <t>Maitrise Statistique des Process de Production (MSP)
L’anticipation des dérives et la maitrise de la variabilité des processus sont clés dans l’obtention répétable  du niveau de qualité attendu. Thales a retenu un pilotage des caractéristiques clés (au sens de la norme EN 9100 V2016) des processus de production.
Le Prestataire Externe doit mettre en œuvre un suivi statistique des caractéristiques clés des processus intervenants dans le cadre des productions Thales telles que préconisées par l’EN/AS/JISQ 9103. 
Ce suivi doit comprendre à minima :
• Vérification des conditions préalables aux suivis statistiques,
• Un enregistrement des données,
• Mesure de la variabilité périodique Cp et Cpk (idéalement en « temps réel ») et règles de décision associées,
• Plan d’action associé à la réduction des variabilités.</t>
  </si>
  <si>
    <t>A défaut d’accréditation PRI-Nadcap, le Prestataire Externe doit présenter à Thales les preuves de qualification et de surveillance des procédés spéciaux mis en œuvre ou présenter son plan de qualification. Il doit réaliser les actions de qualification et les compléments de qualification éventuellement demandés par Thales conformément à l'instruction 87216268-ACQ-GR.</t>
  </si>
  <si>
    <t>Le Prestataire Externe doit transmettre à toute demande de Thales une traçabilité directe ou inverse sous 3 jours ouvrés.
Les enregistrements doivent contenir à minima les éléments suivants :
• Les différents éléments constitutifs d’une Fourniture par traçabilité directe : FOURNITURE =&gt; CONSTITUANT =&gt;  ELEMENT TRACE. 
• l’ensemble des constituants et Fournitures ayant utilisé un élément tracé par traçabilité inverse : ELEMENT TRACE =&gt; CONSTITUANT =&gt; FOURNITURE.
Le standard de tracabilité attendu doit répondre aux éléments definis dans la norme AS/EN/JS 9120 pour les distributeurs.
Dans le cadre de fournitures Thales,Thales assure la traçabilité amont et le Prestataire Externe peut utiliser ces composants en l'état en assurant la traçabilité aval (lots de composants / produits livrés vers Thales).</t>
  </si>
  <si>
    <t>Le synoptique Supply Chain du DFC doit décrire le processus de traitement des Fournitures retournées par le client (gestion administrative et gestion de flux physique). Ce processus doit prendre en compte le cas des réparations urgentes (en particulier AOG pour l’aéronautique) pour lesquelles une réponse écrite à la tenue des délais est exigée.</t>
  </si>
  <si>
    <t>Le Prestataire Externe doit communiquer d’autre part :
• le délai d’expertise et d’élaboration des devis pour les réparations hors forfait, sous 7 jours calendaires,
• le délai industriel de réparation (y compris le transport aller-retour),
• le délai de réalisation des rechanges unitaires en fin de série,
• la liste des outillages qu’il maintient pour assurer les rechanges et les réparations,</t>
  </si>
  <si>
    <t>Tout avis d'obsolescence doit être communiqué à Thales sans délai quelle que soit l’origine de son information.
Le Prestataire Externe doit avoir une méthodologie de gestion de l'obsolescence comprenant une vue complète et à jour de l'état d'obsolescence des moyens et des outils,  des pièces/composants/matériaux, des substances réglementées utilisées et procédés de fabrication.
Cette méthodologie doit garantir Thales de toute rupture de la supply chain par:
• une approche corrective (ex: interchangeabilité de la fourniture),
• le dimensionement d'un stock de sécurité,
• le dimensionnement d'un stock stratégique,
• une surveillance des stocks de fin de vie.</t>
  </si>
  <si>
    <t xml:space="preserve">Le Prestataire Externe doit assurer toutes les vérifications nécessaires pour garantir la conformité aux exigences spécifiées.
Le Prestataire Externe doit justifier (Déclaration de Conformité, procès-verbal de recette, etc.) que les opérations de vérification avant livraison ont été faites :
• identification, quantité, aspect, marquage,
• performances conformes aux exigences (techniques et non techniques),
• présence de la documentation technique et administrative,
• conditionnement
Toute Fourniture doit faire l'objet d'un contrôle final tel que défini dans le DFC (méthodes de contrôles, moyens, règles de prélèvement et critères d’acceptation) avec enregistrement des résultats.
</t>
  </si>
  <si>
    <t>Composants fournis par Thales (paniers garnis, composants en stock fin de vie)
Le Prestataire Externe doit effectuer les contrôles d’identification, d’aspect, de marquage, et de quantité des Fournitures reçus. Si une anomalie est détectée le Prestataire Externe doit en aviser le gestionnaire de la commande.</t>
  </si>
  <si>
    <t>Le Prestataire Externe doit effectuer régulièrement un bilan de performances basé sur l’enregistrement :
• des retards de livraison et de leurs causes racines,
• des Non Conformités rencontrées sur le produit en production ou après livraison et de leurs causes racines,
• des actions correctives, préventives associées à ces constats.</t>
  </si>
  <si>
    <t>Le Prestataire Externe doit prévenir, en utilisant la fiche d'alerte (Annexe D-2), formellement Thales sous 3 jours dès qu’il a détecté une Non-Conformité pouvant exister sur des produits déjà livrés.</t>
  </si>
  <si>
    <t>Le Prestataire Externe doit respecter :
• les obligations réglementaires relatives au stockage des produits chimiques
• les recommandations faites par les fabricants pour préserver les produits d’une dégradation (et notamment les conditions de température, d’hygrométrie et l’absence de contaminants).
• les dispositions réglementaires en vigueur, relatives au transport des marchandises dangereuses (produits chimiques, radionucléides…)  ainsi que les recommandations des fabricants sur les conditions d’environnement nécessaires au maintien des caractéristiques des marchandises pendant le transport.</t>
  </si>
  <si>
    <t>Les revendeurs et les distributeurs doivent transmettent leur propre Déclaration de Conformité, complétée par la Déclaration de Conformité du fabricant d’origine ou, à défaut, font référence à celle-ci (qu’ils peuvent montrer pour tout besoin de justification) sur leur propre Déclaration. Des moyens d’identification appropriés doivent être mis en place pour permettre de faire le lien entre les matières fournies et la documentation.
Les distributeurs franchisés pour l'ensemble des lignes de commande sont autorisés à transmettre uniquement leur propre Déclaration de Conformité. Dans tous les cas, cette Déclaration comporte le date-code ou le numéro de lot pour chaque Source d’approvisionnement.</t>
  </si>
  <si>
    <t>Matières premières métallurgiques
Le Prestataire Externe doit joindre à sa fourniture la Déclaration de Conformité de l'industriel qui lui a fourni la matière première, accompagnée d'un Certificat Matière type 3.1 selon la norme EN 10204, ou équivalent.
Lorsqu'un traitement a été réalisé sur cette matière première métallurgique, le Prestataire Externe doit joindre également :
- en cas de traitement thermique, la déclaration de conformité d'origine de l'industriel qui a réalisé le traitement, ainsi que le PV de contrôle et de mesure selon les spécifications de Thales ;
- en cas de traitement de surface ou de peinture, la déclaration de conformité d'origine de l'industriel qui a réalisé le traitement ou la peinture, ainsi que le PV de contrôle et de mesure selon les spécifications de Thales.</t>
  </si>
  <si>
    <t>Le Prestataire Externe doit fournir pour chaque livraison un bordereau de livraison, accessible sans ouverture du colis, comportant :
• le nom du destinataire,
• un n° qui sera reporté sur la facture,
• le numéro de commande avec le numéro de ligne ou le numéro de l’appel à livraison,
• la désignation et la référence Thales des Fournitures avec l’indice de révision,
• la quantité livrée,
• les numéros de série le cas échéant,
• la date d’expédition du prestataire Externe,
• la référence de la Non-conformité s'il s'agit d'une re-livraison,
• le statut export control.</t>
  </si>
  <si>
    <t>Les éléments suivants doivent figurer sous forme alphanumérique et de code à barres :
• le numéro reporté sur la facture,
• le numéro de la commande,
• la désignation et la référence Thales des Fournitures avec l’indice de révision,
• les numéros de série le cas échéant.</t>
  </si>
  <si>
    <t>Pour les Fournitures en provenance de l'étranger par rapport à l’adresse de livraison de Thales, le Prestataire Externe doit fournir deux exemplaires de la facture (ou facture proforma).
Les documents (un exemplaire de la facture et la documentation imposée par la réglementation du commerce international)  necessaires au dédouanement doivent accompagner et être accessibles sans ouverture du colis. Le deuxieme exemplaire de la facture doit être adressée au Service comptabilité fournisseur à l'adresse indiquée dans la Commande.</t>
  </si>
  <si>
    <t>Le Prestataire Externe doit prendre les dispositions nécessaires pour assurer la conservation des enregistrements relatifs à la Qualité, pendant les durées définies dans les commandes ou contrats ou, à défaut, dans l’Annexe C du présent document.
Dans le cadre d'activités aéronautiques ou spatiales, les informations doivent être archivées conformément à la norme AS/EN/JS 9130.
En cas de cessation d'activités les enregistrements doivent être fournis à Thales par le prestataire externe.
Aucun enregistrement ne doit être éliminé sans l’approbation écrite de Thales.</t>
  </si>
  <si>
    <t>La Gestion de Configuration doit être documentée et décrire les procédures du Prestataire Externe pour l’identification de la configuration, la maîtrise de la configuration, l’enregistrement des états de configuration et les audits de configuration.
Le Prestataire Externe doit enregistrer toutes les données permettant de maîtriser les configurations des fournitures qui lui sont sous-traitées. Ces données comprennent notamment :
• l'index de configuration (dont l'identification des données, les configurations de référence, les configurations livrées,  ...)
• données fournies par Thales : DD, DP, spécifications industrielles, données contractuelles, N° de série Thales, etc…,
• les preuves et rapports de validation, 
• l’ensemble des éléments complémentaires du Dossier Industriel, 
• Les documents générés en cours de contrat
• les documents livrables ou livrés à Thales.
• la liste des faits techniques/évenements et leur état,
• la liste des évolutions,
• la liste des dérogations avant et après production,
• les comptes-rendus des audits FCA/PCA (Functional Configuration Audit, Physical Configuration Audit).
Le Prestataire Externe doit mettre à disposition ces données à Thales.</t>
  </si>
  <si>
    <t xml:space="preserve">Toute évolution de définition du produit doit être signalée à Thales pour acceptation préalable - avant toute mise en œuvre du changement - sur la base de l'AS9116 / IAQG SCMH ou équivalent.
Aux exigences de l'AS9116 / IAQG SCMH s'ajoutent:
• Le planning associé documentant les grandes phases de l'évolution, intégrant les dates de validation et de disponibilité d'échantillons
• La date limite d'acceptation par Thales souhaitée
• La date d'application souhaitée
• L'identification des pièces (traçabilité de l'évolution)
• Le détail des validations prévues
Le Prestataire Externe doit réaliser une validation de la fourniture (tests, qualification, … selon la nature du changement) après changement de définition ou de procédé, si nécessaire.
Pour les fabricants de COTS, le prestataire externe doit notifier Thales des changements ayant impact sur le 3F-Fit, Form, Function. </t>
  </si>
  <si>
    <t>Le Prestataire Externe doit planifier et inviter Thales à la Revue de Préparation à la Production (PRR): il doit conduire la PRR. Le résultat de cette revue est communicable sur demande Thales. Thales se reserve la possibilité d'exercer son droit de veto sur le deroulement et la conclusion de cette revue. Le contenu de la PRR doit être conforme à l'exigence REQ_IND_010. Le document de référence Thales est 87214628-PMD-GRP.</t>
  </si>
  <si>
    <t>Le Prestataire Externe doit maintenir les moyens propres utilisés (machines, outillages, bancs de test, logiciel de test ainsi que la procédure du ou des tests électriques, moules…) utilisés pendant la durée d’exécution des Commandes et 2 ans au-delà. Il doit procéder de la même façon avec les moyens confiés par Thales si le contrat le spécifie, qu’ils soient sa propriété et ou la propriété de Thales. Dans le cas de moyens maintenus par Thales il doit avertir Thales 1 mois avant la fin de validité.
Ces moyens doivent être identifiés et appelés par le DFC de la Fourniture. Le Prestataire Externe doit s’assurer :
• que ces moyens sont utilisés dans leur période de validité métrologique,
• que toutes les opérations de maintenance sont réalisées et tracées,
• que l’aspect sécurité est vérifié régulièrement.</t>
  </si>
  <si>
    <t>Pour les activités aéronautiques civiles, si les activités de maintenance sont confiées en totalité au prestataire Externe, celui-ci doit être détenteur d’un agrément de réparations du pays (par exemple PART 145 agrément européen, FAR 145 agrément US, CCAR 145 agrément chinois, TCCA 145 agrément canadien, FAP 145 agrément russe, etc.).</t>
  </si>
  <si>
    <t>Le dossier de maintenance pour les fournitures aéronautiques civiles doit être constitué a minima des documents suivants :
• Component Maintenance Manual (CMM),
• Illustrated Part List (IPL),
• Bulletin de Service (BS, modification/évolution/rénovation),
• Service Information Letter (SIL, information sur l’équipement);
Le Prestataire Externe doit s’engager au maintien de la validité des données du dossier de maintenance et le cas échéant les mettre à jour sous 180 jours.</t>
  </si>
  <si>
    <t>Le Prestataire Externe doit être responsable d’adapter le Contrôle d’Entrée en fonction des produits et Matières réceptionnées. Lorsque le controle d'entrée est réalisé par prélèvement, le prestataire doit s'appuyer sur des règles statistiques.</t>
  </si>
  <si>
    <t>Des mesures ou analyses Matière doivent être réalisées par échantillonnage pour vérifier les CR d’essais associés aux Déclarations de Conformité Matière conformément aux normes AS/EN/JS 9100 &amp; 9120 &amp; AQAP2110. La fréquence de ces mesures ou analyses doivent être documentée dans une instruction.
Dans le cas d'une matière identifiée "Caractéristique Clé" par le Designer, le Prestataire Externe doit tenir à disposition de Thales les résultats de toutes les mesures et analyses réalisées sur cette matière.</t>
  </si>
  <si>
    <t>Dans le cas où la demande de dérogation est acceptée par Thales, le Prestataire Externe :
• doit indiquer sur la déclaration de conformité et le cas échéant sur le PV de recette ou autre document d’acceptation la référence de la dérogation et doit joindre une copie de la dérogation signée par Thales,
• sur demande de Thales, doit identifier par étiquetage comportant le numéro de dérogation lors de la livraison, les pièces ou Fournitures objet de la Non-Conformité.
Les Fournitures non conformes livrées suite à une dérogation acceptée par Thales doivent être clairement identifiées, accompagnées de la demande de dérogation et emballées séparément.</t>
  </si>
  <si>
    <t>Les rebuts "unsalvageable items and materials" ne doivent pas être utilisés et doivent être chronologiquement : 
• Physiquement identifiés, éventuellement consignées dans un container identifié. 
• Isolés dans une zone à accès contrôlé. 
Pour les produits aéronautiques :
• Mutilés, avant leur destruction ou recyclage, de sorte que leur récupération ou reprise de leurs sous-ensembles ou composants ne soit économiquement pas rentable, 
• Dans le cas où cette mutilation n’est pas réalisable (pour des raisons de sécurité ou autre, à justifier), le Prestataire Externe doit apporter la preuve de la destruction ou du recyclage.</t>
  </si>
  <si>
    <t>Le conditionnement des Fournitures doit permettre autant que possible un transport, une manutention, une identification unitaire et un stockage sans précaution particulière. Les Fournitures doivent être conditionnées à l’unité ou par paquet en fonction de leur criticité ou forme. Sauf stipulation contraire de la commande, le conditionnement des composants électroniques doit être en bobines. L’emballage doit assurer une protection efficace pour garantir l’intégrité de la Fourniture.</t>
  </si>
  <si>
    <t>Sauf stipulation contraire dans la commande, un kit doit être indissociable (un emballage élémentaire par kit) et la référence correspondant au kit doit apparaître sur l’emballage ainsi que sa composition.</t>
  </si>
  <si>
    <t>• les Fournitures sensibles aux décharges électrostatiques doivent être conditionnées dans des emballages protecteurs (sachet blindé et fermé ou boîte dissipative fermée) conformément aux standards IEC 61340 5-1 &amp; 5-2 et ANSI ESD 20.20, et respectant la durée de vie limitée de l’emballage si elle existe,
• les composants électroniques sensibles à l’humidité doivent être conditionnés en emballage dry-pack conformément à la norme IPC/JEDEC J-STD-033.</t>
  </si>
  <si>
    <t>Chaque conditionnement élémentaire doit avoir une étiquette lisible sans ouverture du conditionnement et rappelant notamment la nature de la Fourniture, son origine, son lot de fabrication, sa date limite d'utilisation, les numéros de série alphanumériques et retranscrits en code à barre, la nature de la finition (pour les circuits imprimés nus), les conditions particulières de stockage ou de dédouanement (si applicable) et les indications réglementaires relatives aux produits dangereux.
Dans le cas particulier des produits dangereux, le prestataire Externe doit mettre en place un étiquetage dans la langue du pays de livraison conformément à la réglementation CPL (CE n° 1972/2088).
Une étiquette doit être apposée par produit/équipement.</t>
  </si>
  <si>
    <t>Dans le cas où des lots de Fournitures ou des Fournitures différentes font partie d’une même livraison, chacun d’eux doit être repéré par un étiquetage précisant :
• la désignation et la référence Thales des Fournitures avec l’indice de révision,
• la référence Prestataire Externe si applicable,
• la quantité livrée,
• le numéro de commande avec le numéro de la ligne ou le numéro de l’appel à livraison,
• le lotissement (lot homogène de fabrication) si existant , 
• les numéros de série retranscrits en code à barre de type GEN code et alphanumérique si applicable,
• la configuration applicable.</t>
  </si>
  <si>
    <t>Les documents fournis ou livrables à Thales doivent être disponibles en français ou en anglais, sauf mention contraire dans le Statement Of Work (SOW) ou la commande.</t>
  </si>
  <si>
    <t>Le Prestataire Externe doit mettre en place et maintenir un processus d’amélioration continue efficace basé sur des méthodologies reconnues (PDCA, etc.).
L’avancement des démarches de progrès doit faire l’objet d’un suivi formalisé par la Direction Générale afin de :
• veiller à l’atteinte des objectifs,
• s’assurer de l’analyse des causes racines des retards et des non-conformités,
• prendre les mesures nécessaires et suffisantes en cas d’écart.
Le Prestataire Externe doit communiquer de manière régulière son plan d’amélioration à Thales.</t>
  </si>
  <si>
    <t>Le fournisseur doit respecter:
• toutes les lois et règlements relatifs au contrôle de l'importation et de l'exportation
• toutes les sanctions économiques ou des restrictions, en vigueur dans tous les pays (incluant les pays où le Fournisseur possède des établissements ou sous-traite, les Etats-Unis d'Amérique, la Chine, le Royaume-Uni, ...) et dans toutes les organisations commerciales internationales (incluant l'Union européenne et les Nations unies), ci-après collectivement mentionné comme "Règlementation sur le Contrôle des Exportations".</t>
  </si>
  <si>
    <t xml:space="preserve">The supplier shall respect: 
• all laws and regulations relating to import and export control 
• all economic sanctions or restrictions in force in all countries (including countries where the Supplier has establishments or subcontracts, the United States of America, China, the United Kingdom, .. .) and in all international trade organizations (including the European Union and the United Nations), hereinafter collectively referred to as "Export Control Regulations". </t>
  </si>
  <si>
    <t>Le Prestataire Externe doit notifier à Thales, en utilisant le formulaire du Groupe Thales appelé “Commodity Export Classification Certificate” (“CECC”), tout ou partie d'un élément de la Fourniture (produit et-ou service) soumis à "Règlementation sur le Contrôle des Exportations", y compris les technologies, utilisé pour la Conception, le Développement, l'Industrialisation et la fabrication série.</t>
  </si>
  <si>
    <t>Le Prestataire Externe doit:
• s'engager à ne pas exporter, fournir ou donner accès à toute information, matériel, logiciel ou technologie soumise à une "Règlementation sur le Contrôle des Exportations" à une personne non-autorisée conformément à la dite "Règlementation sur le Contrôle des Exportations" et à les maintenir sur le territoire de tels informations, matériels, logiciels ou technologies fournies par Thales au Fournisseur.
• et toute personne physique assignée par lui pour l'exécution de la commande, doivent obtenir les autorisations et les accréditations exigées par les autorités gouvernementales compétentes et à respecter toutes les obligations résultantes.
• s'engager à ne pas exécuter tout ou la partie d'une Commande concernant une information, un matériel, un logiciel ou une technologie sousmis à "Règlementation sur le Contrôle des Exportations", par un tiers, y compris par ses sociétés affiliées (ou établissements étrangers).</t>
  </si>
  <si>
    <t>Le prestataire Externe doit garantir l’homogénéité des lots achetés de fourniture de matières ou de composants et particulièrement :
• au maximum Trois date-code différents pour chaque item de commande,
• respecter les conditions d’ancienneté suivantes pour les composants électroniques: date-code de moins de 5 ans à la livraison de la commande. Lorsque Thales approvisionne un Prestataire Externe en composants, la condition d’ancienneté concernant les composants électroniques n’est pas applicable.</t>
  </si>
  <si>
    <t xml:space="preserve">Le Prestataire Externe ne doit utiliser que des matériaux et ingrédients neufs et dont la date de péremption n’est pas dépassée.
Le Prestataire Externe doit respecter les conditions de gestion :
• Des Produits à durée de stockage limitée 
• Des Produits à durée de vie limitée après ouverture de leur conditionnement
Exemples
• Composants : condensateurs électrolytiques, relais/contacteurs/commutateurs, piles/accumulateurs, circuits imprimés, tubes, machines tournantes, roulements, joints
• Produits chimiques : peintures/encres, durcisseurs, catalyseurs, vernis, colles, lubrifiants, huile, graisse
</t>
  </si>
  <si>
    <t>The External Provider shall only use new materials and ingredients and ensure the expiry date has not been exceeded.
The External Provider shall respect the management conditions for:
• Items with limited storage life 
• Items with limited life after packing opening 
Examples
• Components : electrolytic capacitors, relays/contactors/switches, batteries/accumulators, printed circuit boards, tubes, rotating machines, bearings, seals
• Chemicals : paints/inks, hardeners, catalysts, varnishes, glues, lubricants, oils, greases</t>
  </si>
  <si>
    <t>FRA21</t>
  </si>
  <si>
    <t>EMAR21</t>
  </si>
  <si>
    <t>Part 21</t>
  </si>
  <si>
    <t>Part 145</t>
  </si>
  <si>
    <t>Maintenance organisation approvals</t>
  </si>
  <si>
    <t>Airworthiness and Environmental Certification</t>
  </si>
  <si>
    <t>Certification of military aircraft and related products, parts and appliances, and design and production organisations</t>
  </si>
  <si>
    <t>Exigences de navigabilité pour la conception et la production</t>
  </si>
  <si>
    <t>Airworthiness for conception production</t>
  </si>
  <si>
    <t>EN 9100 §8.5.5
Airworthiness regulations</t>
  </si>
  <si>
    <t>ISO 9001 §8.5.5
EN 9100 §8.5.5
Airworthiness regulations</t>
  </si>
  <si>
    <t>Sur demande Thales, pour les équipements montés sur des porteurs etatique français, le Prestataire Externe doit détenir l’agrément d’entretien EMAR/FR145 ou EMAR21-G ou reconnu équivalent par les autorité navigabilité française.</t>
  </si>
  <si>
    <t>At Thales request, for equipment mounted on French carriers, the External Provider shall hold EMAR/FRA 145 or EMAR21-G repair certification or equivalent approved by French airworthiness authorities..</t>
  </si>
  <si>
    <t>Pour les activités aéronautiques si la prestation de maintenance est partielle, le Prestataire Externe doit délivrer une Déclaration de Conformité attestant que les prestations ont été réalisées selon le dossier de définition et données d’entretien applicables.</t>
  </si>
  <si>
    <t>ISO 9001 §8.5.5
EN 9100 §8.5.5
EMAR/FR 145.A.45.</t>
  </si>
  <si>
    <t xml:space="preserve">Les données d’entretien à jour applicable transmises par Thales doivent être utilisées par le Prestataire Externe pour l'exécution de l'entretien, notamment :
• les éléments du Dossier de Définition (schémas, nomenclatures, gammes de démontage y compris les modifications et les réparations),
• le Dossier de validation et des relevés de mesure de performance,
• le Dossier de maintenance spécifique dédié au produit et les consignes de navigabilité.
</t>
  </si>
  <si>
    <t>The maintenance file provided by Thales shall be used by the External Provider to perform the maintenance including :
• the elements of the Definition File (diagrams, nomenclatures, disassembly workflows including repairs and modifications etc.),
• the Validation File and performance measurement records,
• the maintenance file specific to the product and Airworthiness directives.</t>
  </si>
  <si>
    <t>ATA SPEC 300</t>
  </si>
  <si>
    <t>Specification for Packaging of airline supplies</t>
  </si>
  <si>
    <r>
      <rPr>
        <b/>
        <sz val="10"/>
        <rFont val="Arial"/>
        <family val="2"/>
      </rPr>
      <t xml:space="preserve">Exigence spécifique aéronautique civile
</t>
    </r>
    <r>
      <rPr>
        <sz val="10"/>
        <rFont val="Arial"/>
        <family val="2"/>
      </rPr>
      <t>Sources autorisées.
Le Prestataire Externe doit fournir mensuellement la liste des réceptions des Sources autorisées intervenues dans la période (code article, fabricant, référence fabricant, date-code, Prestataire Externe, quantité et date de réception selon formulaire 83090086-PMD-TAV).</t>
    </r>
  </si>
  <si>
    <r>
      <rPr>
        <b/>
        <sz val="10"/>
        <rFont val="Arial"/>
        <family val="2"/>
      </rPr>
      <t xml:space="preserve">Specific requirement for Civil Aerospace
</t>
    </r>
    <r>
      <rPr>
        <sz val="10"/>
        <rFont val="Arial"/>
        <family val="2"/>
      </rPr>
      <t xml:space="preserve">Authorised sources
The External Provider shall provide a monthly list of Authorised Sources received over the period (article code, manufacturer, part number, date-code, External Provider, quantity, and date of receipt according to form 83090086-PMD-TAV). </t>
    </r>
  </si>
  <si>
    <t>The External Provider shall comply with the requirements of this document and ensure that all of its teams are aware of them.
The External Provider shall complete this form "GRAEP: Generic Requirements Applicable to External Providers 87212869-ACQ-GRP" to demonstrate its ability to meet the requirements or through the Thales e-Acquisition portal.</t>
  </si>
  <si>
    <t xml:space="preserve">The External Provider shall have a quality assurance system, certified by an accredited body, that meets the requirements of the ISO 9001 quality management system.
In the event of any loss or change to the certifiction the provider shall inform Thales immediately.
If the External Provider does not have an accredited ISO9001 certifcation, the External Provider shall commit to a set of quality basics through the signature of Thales quality enablers 87214033-ACQ-GRP. </t>
  </si>
  <si>
    <t xml:space="preserve">The External Provider shall make the necessary arrangements to maintain Quality records for the periods defined in the orders or contracts or in Annex C of this document.
In the context of aviation or space activities, information shall be archived in accordance with the AS / EN / JS 9130 standard.
In the event of cessation of activities, the recordings shall be provided to Thales by the external service provider. 
Records shall not be deleted without any prior approval from Thales. </t>
  </si>
  <si>
    <t>The External Provider shall provide to Thales the results of the audits performed on its own External Providers (tier 1 and above).</t>
  </si>
  <si>
    <t>The External Provider shall not use for the Design, Development, Industrialization and the serial manufacturing  of the Supply(Product and/or Service), any tangible or intangible property subject to the " United States of America International Traffic in Arms Regulations (ITAR) "</t>
  </si>
  <si>
    <t xml:space="preserve">The External Provider shall notify Thales, using the Thales Group form called “Commodity Export Classification Certificate” (“CECC”), of all or part of the Supply (product and / or service) subject to "Export Control Regulations", including technologies, used for Design, Development, Industrialization and serial manufacturing. </t>
  </si>
  <si>
    <t xml:space="preserve">The External Provider shall : 
• not export, provide or give access to any information, material, software or technology subject to "Export Control Regulations" to an unauthorized person in accordance with the so-called "Export Control Regulations" and to maintain in the territory such information, hardware, software or technology provided by Thales to the Supplier. 
• undertake that any natural person assigned by them for the execution of the order, shall obtain the authorizations and accreditations required by the competent governmental authorities and to respect all the resulting obligations. 
• not execute all or part of an Order concerning information, equipment, software or technology subject to "Export Control Regulations", by a third party, including by its affiliated companies (or foreign establishments). </t>
  </si>
  <si>
    <t xml:space="preserve">The External Provider shall train its employees:
- in their contribution to product or service conformity;
- in the prevention of the use of counterfeit parts;
- in prevention of ESD, FOD, moisture, and appearance changes (scratches, marks, smears, etc.), etc.; 
- in their contribution to product safety;
- in the importance of ethical behaviour.
- in human factors (The expected target standard is that proposed by IAQG SCMH) </t>
  </si>
  <si>
    <t>The External Provider shall:
• identify key workstations for product quality and requiring employee qualification;
• provide evidence(e.g. methods, workshops) that operators are qualified and trained on our products and our technical and industrial requirements;
• describe the qualification decision criteria and monitoring;
• keep the appropriate records (e.g. skills matrix, qualification sheet).</t>
  </si>
  <si>
    <t>The External Provider shall comply with and implement the recommendations of its insurers regarding the protection from and prevention of risks of fire, flooding, etc.</t>
  </si>
  <si>
    <t>Configuration Management shall be documented and shall describe the External Provider's procedures for configuration identification, configuration control, configuration report saving, and configuration audits.
The External Provider shall record all data to control the configuration of the supplies that are outsourced to it. This data includes:
• the configuration index (including data identification, reference configurations, delivered configurations);
•data provided by Thales: Definition File, Production File, industrial specifications, contract data, Thales serial number, etc.;
• validation evidence and reports; 
• all additional Manufacturing File documents; 
• documents generated during contract performance;
• documents deliverable or delivered to Thales.
• list of technical events and their statuses;
• list of updates;
• list of pre and post production exemptions;
• FCA/PCA (Functional Configuration Audit, Physical Configuration Audit) reports.
The External Provider shall provide these data to Thales.</t>
  </si>
  <si>
    <t>The External Provider shall use the most recent versions of the documents required to perform the Order. In the event of any deviation from the requirements stipulated in the Order, the External Provider shall inform Thales without fail.</t>
  </si>
  <si>
    <t>Any change in product definition shall be reported to Thales for acceptance prior to any implementation of the change based on AS9116 / IAQG SCMH or equivalent.
In addition to the requirements of AS9116 / IAQG SCMH:
• The associated schedule documenting the main phases of the evolution, integrating the dates of validation and availability of samples
• The desired deadline for acceptance by Thales
• The desired application date
• Identification of parts (traceability of evolution)
• Details of planned validations
The External Service Provider shall validate the supply (tests, qualification, etc. depending on the nature of the change) after changing the definition or process, if necessary.
For COTS manufacturers, the external service provider shall notify Thales of changes having an impact on 3F-Fit, Form, Function.</t>
  </si>
  <si>
    <t>The External Provider shall have a policy and process with tools allowing the scheduling of its activities and management of its workload and capacity (S&amp;OP, MPS, etc.).</t>
  </si>
  <si>
    <t>The External Provider shall regularly share an overview of performance indicators with Thales.
During these regular meetings, the External Provider shall present:
• a performance review, 
• a review of logistics reviews of orders and forecasts,
• a review of deviation and technical problem processing,
• an analysis of its workload and its capacity adjustment plan,
• an update of the risk management plan (external provider, techno, etc.) defining corrective and preventive actions and the related improvement plan.   These actions shall be monitored by the External Provider and progress updates shall be provided during monitoring meetings.
• analysis of its internal yields and associated improvement plan.</t>
  </si>
  <si>
    <t>The External Provider shall regularly carry out root cause analysis reviews with Thales of the non-conformities/derogations encountered on the product, making it possible to define and lead the associated corrective action decisions.</t>
  </si>
  <si>
    <t>The External Provider shall have a manufacturing file developed during industrialisation which includes:
• the Definition File (or technical specifications) validated by Thales,
• the list of qualified Sources (manufacturers),
• the list of equipment and their management software,
• the list of requirements (standards, Thales specifications, etc.) relating to process implementation,
• the MCF [Manufacturing Control File], developed in accordance with the requirements of the Design File or the specifications and including:
   - the Manufacturing and Control Flow Chart representing the Supply's manufacturing, assembly, and control process stages;
   - the workflows or control plans specifying the operating procedure and manufacturing and control instructions using the necessary tools and materials and describing the product-specific special precautions to take throughout the production cycle,
   - controls applicable to the Material (in accordance with control requirements defined by Thales),
   - final control procedure including sampling rules, methods, tools used, acceptance criteria, and records of inspection results,
• maintenance record of industrial resources,
• acceptance procedure defining necessary and sufficient conditions for acceptance,
• operator skills matrix required,
• quality plan (e.g. APQP, FAI/PPAP FMECA, specific controls),
• exemption/concession requests,
• test reports.</t>
  </si>
  <si>
    <t>Statistical Process Control (SPC)
Comment.The anticipation of deviations and control of process variability are key to the repeatable achievement of required quality levels. Thales has selected a production process key characteristic (within the meaning of standard EN 9100 V2016) management process.
The External Provider shall implement statistical monitoring of the key characteristics of the processes involved in Thales's production runs as recommended by EN/AS/ JISQ 9103. 
This monitoring includes at least the following:
• Verification of prerequisites for statistical monitoring,
• Data recording,
• Measurement of periodic variability Cp and Cpk (ideally in real-time) and related decision rules,
• Action plan for variability reduction.</t>
  </si>
  <si>
    <t>The External Provider shall use infrastructure and procedures that protect the Material and Supplies and maintain their compliance.
This protection concerns the following:
• electrostatic discharges (protections are provided in accordance with standard IEC 61340 5-1 &amp; 5-2 and ANSI ESD S20.20),
• humidity,
• prevention, detection, and elimination of foreign objects (FOD) and pollution of all origins (fingerprints, dust, scratches, etc.)
• chemical attacks, ambient air...
The expected target standard is that proposed by IAQG SCMH.</t>
  </si>
  <si>
    <t>The External Provider shall provide Thales with direct or reverse traceability within three working days on request.
The records shall contain at least the following elements:
• The direct traceability of components used in a product to their source: PRODUCT =&gt;COMPONENT =&gt; SOURCE
• All products that have used an item may be traced by reverse traceability: SOURCE =&gt; COMPONENT =&gt; PRODUCT.
The standard of traceability shall meet the standard AS/EN/JS 9120 for the distributors.
For parts supplied by Thales, Thales assures upstream traceability and the External Provider may use these components as they are by ensuring downstream traceability (batches of components/products delivered to Thales).</t>
  </si>
  <si>
    <t>The External Provider shall maintain the equipment used (machines, tools, test benches, test software and electrical test procedures, moulds, etc.) during Order delivery and for two years thereafter. The External provider shall proceed in the same way with the equipment provided by Thales if specified in the contract. For equipment maintained by Thales the provider shall advise Thales 1 month before the end of validity. These  resources shall be identified and called up by the product Manufacturing Control File. The External Provider shall ensure:
• that the equipment is used in their period of metrological validity;
• all maintenance operations are carried out and recorded;
• that safety aspects are regularly verified.</t>
  </si>
  <si>
    <t>For civil aviation activities, if the maintenance activities are entirely entrusted to the External Provider, the latter shall hold a national repair certification for the country (e.g. PART 145 European certification, FAR 145 US certification, CCAR 145 Chinese certification, TCCA 145 Canadian certification, FAP 145 Russian certification, etc.).</t>
  </si>
  <si>
    <t>For aviation activities if the maintenance service is partial, the External Provider shall issue a Declaration of Conformity certifying that the services were performed according to the definition and maintenance data.</t>
  </si>
  <si>
    <t>Aviation maintenance file</t>
  </si>
  <si>
    <t>Certification of Aviation repair shops</t>
  </si>
  <si>
    <t>Maintenance of Equipment</t>
  </si>
  <si>
    <r>
      <rPr>
        <sz val="10"/>
        <color rgb="FF000000"/>
        <rFont val="Arial"/>
        <family val="2"/>
      </rPr>
      <t>The maintenance file for civil aviation supplies shall comprise as a</t>
    </r>
    <r>
      <rPr>
        <sz val="10"/>
        <rFont val="Arial"/>
        <family val="2"/>
      </rPr>
      <t xml:space="preserve"> minimum </t>
    </r>
    <r>
      <rPr>
        <sz val="10"/>
        <color rgb="FF000000"/>
        <rFont val="Arial"/>
        <family val="2"/>
      </rPr>
      <t>of the following documents:</t>
    </r>
    <r>
      <rPr>
        <sz val="10"/>
        <rFont val="Arial"/>
        <family val="2"/>
      </rPr>
      <t xml:space="preserve">
</t>
    </r>
    <r>
      <rPr>
        <sz val="10"/>
        <color rgb="FF000000"/>
        <rFont val="Arial"/>
        <family val="2"/>
      </rPr>
      <t>• Component Maintenance Manual (CMM),</t>
    </r>
    <r>
      <rPr>
        <sz val="10"/>
        <rFont val="Arial"/>
        <family val="2"/>
      </rPr>
      <t xml:space="preserve">
</t>
    </r>
    <r>
      <rPr>
        <sz val="10"/>
        <color rgb="FF000000"/>
        <rFont val="Arial"/>
        <family val="2"/>
      </rPr>
      <t>• Illustrated Part List (IPL),</t>
    </r>
    <r>
      <rPr>
        <sz val="10"/>
        <rFont val="Arial"/>
        <family val="2"/>
      </rPr>
      <t xml:space="preserve">
</t>
    </r>
    <r>
      <rPr>
        <sz val="10"/>
        <color rgb="FF000000"/>
        <rFont val="Arial"/>
        <family val="2"/>
      </rPr>
      <t>• Service Bulletin (SB, change/development/renovation),</t>
    </r>
    <r>
      <rPr>
        <sz val="10"/>
        <rFont val="Arial"/>
        <family val="2"/>
      </rPr>
      <t xml:space="preserve">
</t>
    </r>
    <r>
      <rPr>
        <sz val="10"/>
        <color rgb="FF000000"/>
        <rFont val="Arial"/>
        <family val="2"/>
      </rPr>
      <t>• Service Information Letter (SIL, information on equipment).</t>
    </r>
    <r>
      <rPr>
        <sz val="10"/>
        <rFont val="Arial"/>
        <family val="2"/>
      </rPr>
      <t xml:space="preserve">
</t>
    </r>
    <r>
      <rPr>
        <sz val="10"/>
        <color rgb="FF000000"/>
        <rFont val="Arial"/>
        <family val="2"/>
      </rPr>
      <t>The External Provider undertakes to maintain the validity of the data in the maintenance file and, if necessary, updates them within 180 days.</t>
    </r>
  </si>
  <si>
    <t>The MCF's (Manufacturing Control File) Supply Chain flow chart describes the process for Customer Returned Supplies (administrative and physical flow management). This process shall include the case of urgent repairs (in particular AOG for aviation) for which a written response to compliance with deadlines is required.</t>
  </si>
  <si>
    <t>The External Provider shall also provide:
• the deadline for appraising and preparing quotations for out-of-box repairs, within seven calendar days,
• the industrial repair time (including collection and return transport time),
• the time required to produce spare parts at the end of the series,
• the list of tools it maintains to replace parts and carry out repairs.</t>
  </si>
  <si>
    <t xml:space="preserve">The External Provider shall provide Thales with the material to allow it to repair the products and supply additional material required for repairs in accordance with the deadlines agreed in the contract. </t>
  </si>
  <si>
    <t>The External Provider shall cascade the requirements expressed in this document to its own sub-tier External Providers, where applicable. It shall ensure that they are taken into account by these External Providers.</t>
  </si>
  <si>
    <t>The External Provider shall respect the choice of manufacturers and/or qualified vendors imposed by Thales. If no External Provider or vendor is imposed, the External Provider is free to choose and shall qualify the sources used. In all cases, the External Provider is in charge of controlling the purchases and supplies required to manufacture the products entrusted. The External Provider shall keep Thales informed of market tensions or any difficulties encountered by qualified manufacturers or vendors.</t>
  </si>
  <si>
    <t>At Thales's request, the list of the External Provider's sub-tier providers shall be provided to Thales.
Should there be any supplier at risk, it shall be identified on the list.</t>
  </si>
  <si>
    <t>Any opinion of obsolescence shall be communicated with immediate Thales whatever is the origin of its information.
The External Provider shall have an obsolescence management process including a complete and up-to-date view of the state of obsolescence of means and tools, parts, components, materials, regulated substances used and manufacturing processes.
This process shall guarantee Thales against any interruption in the supply chain by:
• A corrective approach (e.g. alternative supply), 
• The calculation of a buffer stock,
• The calculation of a strategic stock, 
• Monitoring of end-of-life stocks.</t>
  </si>
  <si>
    <t>The External Provider shall carry out all necessary verifications to ensure compliance with the specified requirements. 
The External Provider shall justify (Declaration of Conformity, acceptance report, etc.) that the verification operations before delivery have been carried out:
• identification, quantity, appearance, marking,
• performance in accordance with requirements (technical and non-technical),
• presence of technical and administrative documentation,
• packaging.
All Supplies shall be subject to a final inspection as defined in the MCF (inspection methods, means, sampling rules, and acceptance criteria) and the results recorded.</t>
  </si>
  <si>
    <r>
      <rPr>
        <sz val="10"/>
        <color rgb="FF000000"/>
        <rFont val="Arial"/>
        <family val="2"/>
      </rPr>
      <t xml:space="preserve">The External Provider is responsible for adapting the incoming quality control of Material according to the specific requirements of the products and </t>
    </r>
    <r>
      <rPr>
        <sz val="10"/>
        <rFont val="Arial"/>
        <family val="2"/>
      </rPr>
      <t xml:space="preserve">Material. When incoming inspection is carried out by sampling, the provider shall demonstrate statistical rules are used. </t>
    </r>
  </si>
  <si>
    <t>Thales supplied parts (i.e components in end-of-life components) supplied to External Provider
The External Provider shall carry out inspections on the identification, appearance, marking, and quantity of the Supplies received. If a deviation is detected the External Provider shall inform the order manager.</t>
  </si>
  <si>
    <t xml:space="preserve">Concession request </t>
  </si>
  <si>
    <t>Les Non-Conformités constatées par le Prestataire Externe y compris sur ses approvisionnements doivent faire l’objet, avant livraison, d’une demande de dérogation. Cette demande doit être adressée au(x) correspondant(s) mentionné(s) sur la commande Thales et doit comprendre :
• le N° de commande,
• le N° de dérogation,
• le N° de licence exportation (si nécessaire)
• l'identification de la ou des Fournitures concernées (Part Number et Serial Number) et leur quantité,
• la nature de la Non-Conformité,
• la cause de la non conformité,
• l'identité du demandeur,  sa fonction, son visa,
• les actions curatives et correctives prises ou à prendre (y compris les délais associés) pour corriger la Non-Conformité.
Une fourniture soumise à une demande en cours d’instruction ou refusée ne peut être livrée par le prestataire Externe.
• la raison pour laquelle le prestataire externe ne peut pas faire autrement que de soumettre une demande de dérogation.
Une demande de dérogation doit rester exceptionnelle.</t>
  </si>
  <si>
    <t>Non-Conformities reported by the External Provider, including on its supplies, shall be the subject of a request for concession before delivery. This request shall be sent to the contacts mentioned on Thales' Purchase Order and shall include:
• the Purchase Order number,
• the concession number,
• the export control number(as needed)
• identification of the Supplies concerned (Part Number and Serial Number) and their quantity,
• the nature of the Non-Conformity,
• the cause of the non-conformity,
• the requester's identity, position, and signature,
• containment and corrective actions taken or to be taken (including associated deadlines) to correct the Non-Conformity.
A supply subject to a request that is being processed or which has been rejected cannot be delivered by the External Provider.
• the reason for which the External Provider has no other solution than the request for concession.
A request for concession has to remain exceptional.</t>
  </si>
  <si>
    <t>Component / Materials Alert</t>
  </si>
  <si>
    <t>When a component or Materials alert is sent by Thales, the External Provider shall within 3 working days:
• acknowledge receipt of the alert,
• indicate potential impacts,
• provide the corrective action plan.</t>
  </si>
  <si>
    <t>The External Provider, using the alert form (Annex D-2), shall formally warn Thales within 3 days of detecting a Non-Conformity that may exist on products already delivered.</t>
  </si>
  <si>
    <t>Unsalvageable items and material shall not be used and shall be, chronologically: 
• Physically identified, possibly stored in an identified container. 
• Isolated in a controlled access area. 
For aviation products:
• Mutilated, before their destruction or recycling, so that their recovery or recovery of their sub-assemblies or components is not economically profitable,
• In the event that this dismemberment is not feasible (for security or other reasons, to be justified), the External Provider shall provide proof of the destruction or recycling.</t>
  </si>
  <si>
    <t>The External Provider shall guarantee the homogeneity of batches of procured material or components and, particularly:
• a maximum of Three different date-codes for each order item,
• respect the following shelf-life conditions for electronic components : Date-Code of less than 5 years at the delivery of the order. When Thales supplies components to an External Provider, the shelf-life conditions for electronic components are not applicable.</t>
  </si>
  <si>
    <t>Each single packaging shall have a label that can be read without the need to open the packaging and listing, in particular, the nature of the Supply, its origin, production batch, expiry date, the alphanumeric serial numbers transcribed into a bar code, the nature of the finishing (for printed circuit boards), special storage or customs clearance conditions (if applicable), and regulatory indications for hazardous substances.
In the specific case of hazardous substances, the External Provider shall implement labelling in the language of the country of delivery in accordance with CPL regulation (EC No 1272/2008).
One label shall be affixed per product/equipment.</t>
  </si>
  <si>
    <t>In the case where different batches of Supplies or different Supplies are part of the same delivery, each of them will be marked by a label specifying:
• Thales's description and reference number for the Supplies with revision number,
• the External Providers reference, where applicable,
• quantity delivered,
• the order number with the line number or the delivery call number, 
• the subdivision (homogeneous production batch) if it exists, 
• the serial numbers transcribed into a bar code GEN code and alphanumeric barcode, if applicable,
• the applicable configuration.</t>
  </si>
  <si>
    <t>The expiry date shall be individually marked on the supplies delivered which have an expiry date (electrolytic capacitor, batteries, elastomer, chemicals, etc.).
In addition, on receipt on the Thales site, the products shall be usable at least two-thirds of their potential shelf life, with the exception of PCBs which shall be usable at least half of their potential shelf life.</t>
  </si>
  <si>
    <t>The External Provide shall comply with:
• regulatory obligations relating to the storage of chemicals;
• manufacturer recommendations to protect the products from deterioration (and, in particular, temperature and humidity conditions and the absence of contaminants).
• the regulatory provisions in force relating to the transport of dangerous goods (chemicals, radionuclides, etc.) as well as manufacturers' recommendations on the environmental conditions necessary to maintain the characteristics of the goods during transport.</t>
  </si>
  <si>
    <t>The documents provided or deliverable to Thales shall be available in French or English, unless otherwise stated in the Statement of Work (SOW) or the order.</t>
  </si>
  <si>
    <t>Metallurgical raw materials
The External Provider shall attach to its supply the Declaration of Conformity of the manufacturer who supplied him with the raw material, accompanied by a Material Certificate type 3.1 according to standard EN 10204, or equivalent.
When a treatment or process has been applied on this metallurgical raw material, the External Provider shall also attach:
•  in the case of heat treatment, surface treatment or painting, the original declaration of conformity from the manufacturer who processed the treatment, as well as the control and measurement report according to Thales' specifications ;</t>
  </si>
  <si>
    <t>En accord avec la norme RG Aéro 000 89 ou le guide FAA AC 120-78A - Electronic Signatures, Electronic Recordkeeping, si le fournisseur met en œuvre un document de Déclaration de Conformité avec signature électronique ou généré par le système, le fournisseur doit préalablement communiquer et convenir avec le client de la signature électronique ou de la génération du document.
Le DoC doit satisfaire aux directives suivantes:
• Si avec une signature électronique ou numérique,
   •  seule la personne qui signe est en mesure d'apposer sa signature numérique ou de la coller électroniquement dans une version électronique (version électronique) de la déclaration de conformité
   •  le document, après l'apposition de la signature est sécurisé et ne peut plus être modifié
   •  le document contient le nom complet et la désignation / fonction de la personne signataire.
   •  avec une déclaration claire sur la "signature électronique" sur le document lui-même
•  Si le système est généré, le document contient
   •  nom complet et désignation / fonction de la personne autorisée
   •  déclaration claire sur "système généré, aucune signature requise"
De plus,
•  le destinataire (client) du document, s'il est envoyé par voie électronique, n'a aucun problème de compatibilité avec le document et peut être sûr de l'identité de l'expéditeur.
•  L'organisation (fournisseur) qui fournit la présente déclaration de conformité avec une signature électronique ou un document généré par le système sans signature, a un document écrit avec ses propres exigences et moyens de création du document signé électroniquement ou document généré par le système et peut prouver la validité / l'authenticité de la signature / du document, si nécessaire. "
équivalente.</t>
  </si>
  <si>
    <t>According to RG Aero 000 89 standard or FAA guidance AC 120-78A - Electronic Signatures, Electronic Recordkeeping, if the supplier implements a Declaration of Conformity document (DoC) with Electronic signature or is System generated, the supplier shall have prior communication and agreement with the customer on the electronic signing or system generation of document.
The DoC shall satisfy the following guidelines:
• If with electronic or digital signature,
   • only the signing person is able to affix his/her digital signature or electronically paste his or her signature into an electronic (soft copy) version of the Declaration of Conformity
   • the document after affixing the signature is secured and not possible to be further modified
   • the document contains the full name and designation/function of the signing person.
   • with a clear statement on “electronic signature” on the document itself
• If system generated, the document contains
   • full name and designation/function of the authorized person
   • clear statement on “system generated, no signature required”
Additionally, 
• the recipient (customer) of the document, if sent electronically,  has no compatibility issue with the document and can be sure of the sender’s identity.
• The organization (supplier) providing this Declaration of Conformity with electronic signature or system generated document without signature has a written document with own set of requirements and means of creation of electronically signed document or system generated document and be able to prove the validity/authenticity of the signature/document, when required.</t>
  </si>
  <si>
    <r>
      <rPr>
        <b/>
        <sz val="10"/>
        <rFont val="Arial"/>
        <family val="2"/>
      </rPr>
      <t>Specific requirement for Civil Aerospace</t>
    </r>
    <r>
      <rPr>
        <sz val="10"/>
        <rFont val="Arial"/>
        <family val="2"/>
      </rPr>
      <t xml:space="preserve">
Authorized Release Certificate
The Supplier shall provide an Authorized Release Certificate, FAA 8130-3, EASA F1, TCCA F1, JAA F1, CAA F1... in accordance with domestic and foreign regulatory requirements.</t>
    </r>
  </si>
  <si>
    <t>Delivery Note</t>
  </si>
  <si>
    <t>The External Provider provides for each delivery a delivery slip, which can be accessed without needing to open the packaging, including:
• the recipient's name,
• a number that will also be provided on the invoice,
• the order number with the line number or the delivery call number,
• Thales's description and reference number for the Supplies with revision number,
• quantity delivered,
• serial numbers, if any,
• the External Provider's shipping date,
• the Non-Compliance reference if it is a re-delivery,
• export control status.</t>
  </si>
  <si>
    <t>The following information shall be in alphanumeric form and bar code :
• number reported on the invoice,
• purchase order number,
• Thales designation and reference of the supplies with the revision index,
• serial numbers if applicable.</t>
  </si>
  <si>
    <t>The External Provider shall implement and maintain a continuous improvement process based on recognised methods (PDCA, etc.).
The progress of improvement activities shall be formally monitored by General Management in order to:
• ensure the achievement of objectives,
• ensure the analysis of the root causes of delays and non-conformities,
• take the necessary and sufficient measures in the event of a deviation.
The External Provider shall regularly communicates its improvement plan to Thales.</t>
  </si>
  <si>
    <t>The External Provider shall regularly review performance based on the records of the following:
• delivery delays and root causes;
• Product Non-Conformities encountered during production or post-delivery and their root causes;
• Corrective and preventive actions related to these issues.</t>
  </si>
  <si>
    <t>Certification</t>
  </si>
  <si>
    <t>Validité jusqu'au / Valid until</t>
  </si>
  <si>
    <t>Commentaire / Comment</t>
  </si>
  <si>
    <t>Exigence applicable uniquement pour les cartes électroniques destinée à l'aéronautique civile.
Les résultats des tests de contrôle d’entrée des composants électroniques doivent être transmis à Thales selon le formulaire 83090332-PMD-TAV.</t>
  </si>
  <si>
    <t>Identification
• Les marquages, inscriptions ou références doivent permettre l’identification immédiate et précise des différents emballages ou paquets internes sans qu’il soit nécessaire de les ouvrir.
• Tous les emballages de transport ou intermédiaires, lorsqu’ils servent d’emballages de transport, d’une commande doivent être identifiés individuellement et numérotés (1/3, 2/3 et 3/3).</t>
  </si>
  <si>
    <r>
      <rPr>
        <b/>
        <sz val="10"/>
        <rFont val="Arial"/>
        <family val="2"/>
      </rPr>
      <t>Exigence spécifique aéronautique civile.</t>
    </r>
    <r>
      <rPr>
        <sz val="10"/>
        <rFont val="Arial"/>
        <family val="2"/>
      </rPr>
      <t xml:space="preserve">
Certificat de navigabilité.
Le fournisseur doit fournir un certificat de navigabilité FAA 8130-3, EASA F1, TCCA F1, JAA F1... conformément aux exigences réglementaires nationales et étrangères.</t>
    </r>
  </si>
  <si>
    <r>
      <rPr>
        <b/>
        <sz val="10"/>
        <rFont val="Arial"/>
        <family val="2"/>
      </rPr>
      <t>Exigence spécifique aéronautique civile</t>
    </r>
    <r>
      <rPr>
        <sz val="10"/>
        <rFont val="Arial"/>
        <family val="2"/>
      </rPr>
      <t xml:space="preserve">
Pour les produits réalisés sous définition Thales, le Prestataire Externe doit fournir toutes les semaines à Thales la liste des composants électroniques défectueux déposés en cours de production (selon formulaire 83090330-PMD-TAV).
Le Prestataire Externe doit effectuer l’expertise et envoyer à Thales le compte-rendu d’expertise ou renvoyer le composant en utilisant l’enveloppe dépose (83090328-PMD-TAV). » </t>
    </r>
  </si>
  <si>
    <r>
      <rPr>
        <b/>
        <sz val="10"/>
        <rFont val="Arial"/>
        <family val="2"/>
      </rPr>
      <t>Specific requirement for Civil Aerospace</t>
    </r>
    <r>
      <rPr>
        <sz val="10"/>
        <rFont val="Arial"/>
        <family val="2"/>
      </rPr>
      <t xml:space="preserve">
For products with Thales Design authority, the External Contractor sends to Thales every week the list of defective electronic components removed during production (according to form 83090330-PMD-TAV). 
Either the External Contractor performs the appraisal and sends its report to Thales. 
Or the External Contractor sends back the component in the appropriate package (83090328-PMD-TAV). »</t>
    </r>
  </si>
  <si>
    <t>Démarche HSE
Dans le cadre de la démarche Santé, Sécurité, Environnement du groupe Thales, le Prestataire Externe doit :
• respecter la réglementation en vigueur applicable dans leurs pays en matière de Santé, Sécurité, Environnement ;
• mettre en place une démarche de Système de Management intégrant dans ses processus la prévention des risques industriels, en s'appuyant sur les normes de protection de la Santé, Sécurité et de l'Environnement, par exemple ISO 45001 ou ISO 14001. Les éléments constitutifs de cette démarche doivent être accessibles sur demande, en particulier les éléments relatifs au suivi et aux objectifs de réduction du Taux de fréquence des accidents avec arrêt, ainsi qu’à la mise en place d’un système de remontée des situations dangereuses et des plans d’actions associés ;
• l’alerter dans le cas de Fournitures pouvant avoir une incidence sur la Santé et la Sécurité du personnel Thales ou sur l’Environnement ;  
• transmettre les précautions d’emploi en phase de consultation et au plus tard à la 1ere livraison ;
• mettre en place des protections adéquates en fonction de l’évaluation de l'exposition aux risques de son personnel.
Le Prestataire Externe doit retourner sous un mois maximum tout questionnaire HSE transmis par Thales dans le but d’évaluer sa maturité sur ce thème.</t>
  </si>
  <si>
    <t>Non-conformités
Le Prestataire Externe doit informer Thales (avec note justificative au plus tard avant accusé réception de la commande), pour validation par Thales, de toute non-conformité avec les réglementations et/ou aux exigences telles que mentionnées dans le présent document. Les recommandations/instructions spécifiques liées à ces éventuelles non-conformités devront être fournies à Thales afin d'assurer la sécurité d'emploi du produit tout au long de son cycle de vie.</t>
  </si>
  <si>
    <t>Non-conformity 
The External Provider shall inform Thales of any non-conformity with the regulations and/or the requirements mentioned in this document, including supporting evidence prior to order acknowledgement.
Specific recommendations/instructions related to such non-conformity shall be provided to Thales to ensure the safe use of the product throughout its life cycle.</t>
  </si>
  <si>
    <t>Nanoparticules
Le Prestataire Externe doit informer Thales de la présence de nanoparticules volontairement introduites dans la Fourniture livrée et en précisera ses caractéristiques, localisation et règles de sécurité à mettre en œuvre. Ces informations doivent être  mentionnées sur ses Offres lors des consultations.</t>
  </si>
  <si>
    <t>Nano-particles 
The External Provider shall inform Thales of the presence of nanoparticles introduced in the delivered Supply and will specify its characteristics, location, and the safety rules to be implemented. This information shall be mentioned in its Offers in response to our invitation to tenders.</t>
  </si>
  <si>
    <t>Emissions CO2
Le Prestataire Externe doit fournir sur demande de Thales les informations relatives aux dispositions mises en œuvre pour le suivi et la réduction de ses émissions de CO2 scopes 1 et 2.
Pour toute prestation de transport dont le point de départ ou d’arrivée est en France, le Prestataire Externe doit communiquer à Thales les émissions de CO2 liées au transport de la fourniture livrée conformément à la réglementation en vigueur en France.</t>
  </si>
  <si>
    <t xml:space="preserve">CO2 emissions
The External Service Provider shall provide, at Thales's request, information relating to the measures implemented to monitor and reduce its scopes 1 and 2 CO2 emissions.
For any transport service with a departure or arrival point in France, the External Provider shall provide Thales with the CO2 emissions related to transporting the supply delivered in accordance with the regulations in force in France.
</t>
  </si>
  <si>
    <t>Démantèlement
Le Prestataire Externe doit fournir la procédure de démantèlement de sa Fourniture incluant la localisation des substances, préparations et composants qui nécessitent un traitement particulier ou qui peuvent être valorisables.
Le Prestataire Externe doit préciser toute information nécessaire pour garantir la sécurité des personnes lors des opérations de démantèlement (par ex: tensions électriques résiduelles, aspects hydrauliques sous pressions, masse, ODS, batteries, piles, lampes…).</t>
  </si>
  <si>
    <r>
      <rPr>
        <sz val="10"/>
        <color rgb="FF000000"/>
        <rFont val="Arial"/>
        <family val="2"/>
      </rPr>
      <t xml:space="preserve">Disassembly  </t>
    </r>
    <r>
      <rPr>
        <sz val="10"/>
        <rFont val="Arial"/>
        <family val="2"/>
      </rPr>
      <t xml:space="preserve">
</t>
    </r>
    <r>
      <rPr>
        <sz val="10"/>
        <color rgb="FF000000"/>
        <rFont val="Arial"/>
        <family val="2"/>
      </rPr>
      <t>The External Provider shall provide the procedure for disassembling its Supply, including the location of substances, preparations, and components that require special treatment or that may be recovered.</t>
    </r>
    <r>
      <rPr>
        <sz val="10"/>
        <rFont val="Arial"/>
        <family val="2"/>
      </rPr>
      <t xml:space="preserve">
</t>
    </r>
    <r>
      <rPr>
        <sz val="10"/>
        <color rgb="FF000000"/>
        <rFont val="Arial"/>
        <family val="2"/>
      </rPr>
      <t>The External Provider shall specify any information necessary to guarantee the safety of persons during disassembly operations (e.g. residual electrical voltages, hydraulic systems or components under pressure, mass, ODS, batteries, lamps).</t>
    </r>
  </si>
  <si>
    <t xml:space="preserve">Laboratoire de Calibration
 Le fournisseur de métrologie/étalonnage doit avoir un système qualité certifié ISO 17025. Tous les services d'étalonnage effectués doivent avoir une traçabilité documentée aux exigences spécifiées selon ANSI / NCSL Z540.3. </t>
  </si>
  <si>
    <t>Calibration Labs
The provider of Calibration services shall have an accredited certified Quality System  compliant with ISO 17025.  All calibration services performed shall have documented traceability to ANSI / NCSL Z540.3 standard.</t>
  </si>
  <si>
    <r>
      <t xml:space="preserve">Dossier de </t>
    </r>
    <r>
      <rPr>
        <sz val="10"/>
        <rFont val="Arial"/>
        <family val="2"/>
      </rPr>
      <t>fabrication et de Contrôle</t>
    </r>
  </si>
  <si>
    <t>006</t>
  </si>
  <si>
    <t>The purpose of this document is to define the Generic Requirements Applicable to External Providers (GRAEP).
These requirements apply to the purchase of products or services of all Thales entities.
They constitute a single repository for the defined scope.
They may be subject to development in accordance with the standards, regulations and internal needs of Thales Group.</t>
  </si>
  <si>
    <t>EN 9100 §4.4
AQAP 2110
ISO/TS 22163
(IRIS)
ISO 13485</t>
  </si>
  <si>
    <r>
      <t xml:space="preserve">Typologie du Prestataire
</t>
    </r>
    <r>
      <rPr>
        <b/>
        <i/>
        <sz val="12"/>
        <color rgb="FF0000FF"/>
        <rFont val="Arial"/>
        <family val="2"/>
      </rPr>
      <t>Provider's typology</t>
    </r>
  </si>
  <si>
    <r>
      <t xml:space="preserve">Fabricant de Produit Catalogue / 
</t>
    </r>
    <r>
      <rPr>
        <b/>
        <i/>
        <sz val="8"/>
        <color rgb="FFFF0000"/>
        <rFont val="Arial"/>
        <family val="2"/>
      </rPr>
      <t>COTS (commercial off-the-shelf)</t>
    </r>
  </si>
  <si>
    <t>Tout problème pouvant nuire au bon respect des délais, à la performance ou à la qualité des Fournitures doit être notifié à Thales par le Prestataire Externe au plus tard dans les 72h suivant la découverte de celui-ci. Le prestataire externe doit proposer des solutions d’amélioration à tous problèmes ainsi rencontrés sous un délai à définir avec Thales.</t>
  </si>
  <si>
    <t>The External Provider shall report no later than 72 hours after discovery any problem that could impact on-time delivery, conformity or performance of the Supplies to Thales. The External Provider shall offer improvement solutions for all problems encountered within a deadline to be defined with Thales.</t>
  </si>
  <si>
    <t>Le dossier industriel doit comporter :
• le Synoptique Supply Chain décrivant le flux d'information (système d'information, plan d'approvisionnement…) et le flux physique,
• l'analyse des risques industriels (AMDEC) propre à la Fourniture. L'AMDEC devra prendre en compte les facteurs clés d’erreurs assignables « à l’humain »,
• l’identification des caractéristiques clés(KC) et leur mesure de capabilité (SPC...), mises en œuvre en conformité avec AS/EN/JS 9103,
• le Plan de surveillance permettant :
   o d'énumérer les types de contrôle utilisés pour la maîtrise des processus de fabrication,
   o de préciser les méthodes de surveillance utilisées pour maîtriser les caractéristiques spéciales définies à la fois par le client et par Thales
   o d'inclure les informations exigées par le client, s’il y en a
   o d'initialiser le plan d’action lorsque les processus deviennent instables.
• un dossier de validation pour tous les moyens (développés ou fournis) permettant de s’assurer de la conformité de ces moyens.</t>
  </si>
  <si>
    <t>The manufacturing file shall include:
• the Supply Chain Flow Chart describing the information flow (information system, procurement plan, etc. ) and the physical flow;
• industrial risk assessment (FMEA) specific to the Supply. The FMEA shall take into account Human Factors,
• identification of key characteristics(KC) and the measurement of their process capability (SPC, etc.) implemented in accordance with AS/EN/JS 9103;
• the Control Plan which:
   o lists the types of control used to control manufacturing processes,
   o specifies the monitoring methods used to control the special characteristics jointly defined by the customer and Thales,
   o includes information required by the customer, if any,
   o initiates the action plan when processes become unstable;
• a validation file for all means (developed or provided) to ensure conformity of these means.</t>
  </si>
  <si>
    <t>Le Prestataire Externe doit analyser tous les risques pouvant perturber son processus industriel, et ceux de ses fournisseurs. Cette analyse doit couvrir les risques en développement et les risques industriels en production propres à la Fourniture, aux Matières et aux procédés mis en œuvre. 
Le Prestataire Externe doit utiliser piloter et gérer l'ensemble de ses risques selon une méthodologie structurée, telle que préconisée par l’AS/EN/JISQ 9134 (AMDEC ou équivalente).
Le Prestataire Externe doit mettre en place un processus formel de revue de ses analyses de risques et plans de surveillance associés, basé à minima sur les non conformités détectées (livraisons en retard, « incidents industriels ayant généré une rupture dans la chaine d’approvisionnement, …etc) par Thales ou ses clients.
La fréquence de revue sera à minima 1x/an.
Le Prestataire Externe, en utilisant une méthodologie d’analyse de criticité (AMDEC ou équivalente) :
• quantifie les risques,
• identifie les causes racines,
• définit les actions de réduction des risques,
• quantifie le risque résiduel,
• vérifie l’efficacité de ces actions de réduction des risques,
• définit des outils de suivi adapté.
Les données de sortie attendues de cette exigence sont :
• Dans le cadre d’un développement réalisé par le prestataire sur spécifications Thales : AMDEC Produit  associée à des caractéristiques clés produits telles que préconisées par l’AS/EN/JISQ 9103.
• Dans le cadre de fabrication réalisée par le prestataire externe :
      - Synoptique de fabrication du produit Thales intégrant les opérations réalisées en interne ou par des tiers.
      - AMDEC des processus de production concernés et caractéristiques clés process 
      - Plan de surveillance associé (le standard cible attendu est celui proposé par IAQG SCMH)</t>
  </si>
  <si>
    <t xml:space="preserve">The External Provider shall assess all risks that could disrupt its industrial process, and those of its suppliers. This assessment shall cover the risks in development and industrial risks in production specific to the Supply, Materials, and processes implemented. 
The External Provider shall use a structured method, such as recommended by AS/EN/JISQ 9134 (FMEA or equivalent.
The External Provider, using a criticality analysis method (FMEA or equivalent) shall:
• quantify risks,
• identify root causes,
• define risk reduction actions,
• quantify the residual risk,
• verify the effectiveness of these risk reduction actions,
• define appropriate monitoring tools.
The External Provider shall set up a formal process for reviewing its risk analysis and associated monitoring plans, based at least on the non-conformities detected (late deliveries, "industrial incidents having generated a break in the supply chain, …etc) by Thales or its customers.
Periodic review is mandatory(once a year as a minimum).
The ouputs of the process are : 
- For development : Product FMEA with Key Characteristics as recommended by AS/EN/JISQ 9103
- For manufacturing : 
             - Manufacturing flowchart including subcontracted operations
             - Process FMEA and Process Key Characteristics
             - Control Plan (standard defined by IAQG SCMH) </t>
  </si>
  <si>
    <r>
      <rPr>
        <b/>
        <sz val="10"/>
        <rFont val="Arial"/>
        <family val="2"/>
      </rPr>
      <t>Exigence spécifique aéronautique civile</t>
    </r>
    <r>
      <rPr>
        <sz val="10"/>
        <rFont val="Arial"/>
        <family val="2"/>
      </rPr>
      <t xml:space="preserve">
Le Prestataire Externe doit identifier et conserver 6 mois les composants déposés, Thales étant susceptible de les demander à tout moment au Prestataire Externe, pour d’éventuelles expertises. Les fournitures sont identifiées par :
• la désignation de la fourniture (P/N – Référence et S/N – Numéro de série),
• la désignation du composant déposé (P/N – Repère topologique et S/N – Numéro de série).</t>
    </r>
  </si>
  <si>
    <r>
      <rPr>
        <b/>
        <sz val="10"/>
        <rFont val="Arial"/>
        <family val="2"/>
      </rPr>
      <t>Specific requirement for Civil Aerospace</t>
    </r>
    <r>
      <rPr>
        <sz val="10"/>
        <rFont val="Arial"/>
        <family val="2"/>
      </rPr>
      <t xml:space="preserve">
The External Provider shall identify and keep the components removed for six months, Thales may request them from the External Provider at any time for expert appraisals, if any. Supplies are identified by:
• the supply's designation (P/N - Reference and S/N - Serial Number),
• the designation of the component removed (P/N - drawing locator and S/N - Serial Number).</t>
    </r>
  </si>
  <si>
    <t>Le Prestataire Externe doit respecter le choix des fabricants et/ou vendeurs qualifiés imposés par Thales. Sans Prestataire Externe ou vendeur imposé le choix est de la responsabilité du Prestataire Externe qui doit qualifier les sources utilisées. Dans tous les cas, le Prestataire Externe doit être responsable de la maîtrise des achats et approvisionnements nécessaires aux réalisations confiées. Le Prestataire Externe doit tenir Thales informé des tensions du marché ou des difficultés ponctuelles rencontrées chez les fabricants ou vendeurs qualifiés.</t>
  </si>
  <si>
    <t>The External Provider and Thales shall implement an appropriate, known, and shared organisation with Thales to manage order portfolios and monitoring product/Service quality monitoring.
Comment. The External Provider shall explicitly appoint a Logistics contact and a Quality contact in charge of the relationship with Thales.</t>
  </si>
  <si>
    <t>Pour chaque commande de nouveau produit, le Prestataire Externe doit présenter à Thales la prise en compte des exigences techniques, logistiques, documentaires etc. du contrat et/ou SOW ...</t>
  </si>
  <si>
    <t>For each new product order, the External Provider shall present to Thales with the consideration for the technical, logistical, documentary, and other requirements of the contract and/or SOW.</t>
  </si>
  <si>
    <t>Measurement systems analysis (MSA)
The External Provider shall implement a risk prevention and improvement process for risks inherent to the measurement process.
The following key elements are required for the entire scope of the Thales product control plan:
• selection of measurement means (resolution, uncertainty, accuracy, linearity, stability,... etc),
• analysis of variations on the measurement chain (Gage R&amp;R / Repeatability &amp; Reproducibility),
• improvement plan. 
Refer to IAQG SCMH.</t>
  </si>
  <si>
    <t xml:space="preserve">Identification réparation ou retouche et livraison
Toute pièce réparée ou modifiée doit porter : 
• le n° de série initial, 
• la référence du modèle ou le type, 
• l'Amendement résultant de l'intervention effectuée sur la Fourniture. 
Dans le cas de panne non confirmée, le prestaire externe doit fournir tout PV de test / mesure permettant de documenter les critères pris en compte pour établir le constat. </t>
  </si>
  <si>
    <r>
      <rPr>
        <sz val="10"/>
        <color rgb="FF000000"/>
        <rFont val="Arial"/>
        <family val="2"/>
      </rPr>
      <t>Identification, repair, or adjustment and delivery</t>
    </r>
    <r>
      <rPr>
        <sz val="10"/>
        <rFont val="Arial"/>
        <family val="2"/>
      </rPr>
      <t xml:space="preserve">
</t>
    </r>
    <r>
      <rPr>
        <sz val="10"/>
        <color rgb="FF000000"/>
        <rFont val="Arial"/>
        <family val="2"/>
      </rPr>
      <t xml:space="preserve">Any repaired or modified </t>
    </r>
    <r>
      <rPr>
        <sz val="10"/>
        <rFont val="Arial"/>
        <family val="2"/>
      </rPr>
      <t>part</t>
    </r>
    <r>
      <rPr>
        <sz val="10"/>
        <color rgb="FF000000"/>
        <rFont val="Arial"/>
        <family val="2"/>
      </rPr>
      <t xml:space="preserve"> shallbear: </t>
    </r>
    <r>
      <rPr>
        <sz val="10"/>
        <rFont val="Arial"/>
        <family val="2"/>
      </rPr>
      <t xml:space="preserve">
</t>
    </r>
    <r>
      <rPr>
        <sz val="10"/>
        <color rgb="FF000000"/>
        <rFont val="Arial"/>
        <family val="2"/>
      </rPr>
      <t xml:space="preserve">• the initial serial no., </t>
    </r>
    <r>
      <rPr>
        <sz val="10"/>
        <rFont val="Arial"/>
        <family val="2"/>
      </rPr>
      <t xml:space="preserve">
</t>
    </r>
    <r>
      <rPr>
        <sz val="10"/>
        <color rgb="FF000000"/>
        <rFont val="Arial"/>
        <family val="2"/>
      </rPr>
      <t xml:space="preserve">• the model or type reference, </t>
    </r>
    <r>
      <rPr>
        <sz val="10"/>
        <rFont val="Arial"/>
        <family val="2"/>
      </rPr>
      <t xml:space="preserve">
</t>
    </r>
    <r>
      <rPr>
        <sz val="10"/>
        <color rgb="FF000000"/>
        <rFont val="Arial"/>
        <family val="2"/>
      </rPr>
      <t>• the Amendment resulting from the work carried out on the product. 
In the case of an unconfirmed failure, the External Provider shall provide any test/measurement report to document the criteria taken into account to establish the finding.</t>
    </r>
  </si>
  <si>
    <t>Le Prestataire Externe doit répercuter à ses propres Prestataire Externes les exigences exprimées dans le présent document, lorsqu’elles leur sont applicables. Il doit s‘assurer de leur prise en compte effective par ces Prestataire Externes.</t>
  </si>
  <si>
    <t>Sur demande, la liste des prestataires du Prestataire Externe doit être communiquée à Thales. Les Prestataires Externes/fournitures à risque doivent être identifiés.</t>
  </si>
  <si>
    <r>
      <t xml:space="preserve">Nb de lignes OK Thales / </t>
    </r>
    <r>
      <rPr>
        <i/>
        <sz val="10"/>
        <rFont val="Arial"/>
        <family val="2"/>
      </rPr>
      <t>No. of lines OK Thales</t>
    </r>
  </si>
  <si>
    <r>
      <t xml:space="preserve">KPI
Taux de réponses acceptées
</t>
    </r>
    <r>
      <rPr>
        <i/>
        <sz val="10"/>
        <rFont val="Arial"/>
        <family val="2"/>
      </rPr>
      <t>Rate of accepted answers</t>
    </r>
  </si>
  <si>
    <t>Conformité EGAPE %
GRAEP Compliance %</t>
  </si>
  <si>
    <t>Le Prestataire Externe doit répondre sous 3 jours avec au minimum les actions immédiates de protection du client . Les actions d’éradication du problème (analyse cause racine et actions correctives / préventives) doivent être transmises au plus tard sous 21 jours.
Si le délai de résolution dépasse 21 jours, le Prestataire Externe doit documenter les raisons à Thales afin d'en évaluer les conséquences.
Pour toute Non-Conformité majeure constatée après livraison des Fournitures, le Prestataire Externe doit répondre à l’aide d’une démarche de type 8D – la réponse doit contenir au minimum les items suivants :
• responsable en charge de la résolution,
• description du problème,
• actions immédiates de protection,
• analyse et validation des causes racines de non-détection et de création du problème(incluant les facteurs humains),
• actions d’éradication de la cause du problème,
• confirmation de l’efficacité des actions,
• capitalisation.
Le Prestataire Externe doit assurer le support de Thales, à sa demande, pour l’expertise des Fournitures et le traitement des problèmes constatés.</t>
  </si>
  <si>
    <t>The External Provider shall respond within 3 days with, at least, immediate customer protection/containment actions. Actions to eradicate the problem (root cause analysis and corrective/preventive actions) shall be provided within 21 days.
If the resolving time lasts longer than 21 days, the supplier shall justify the reasons so that Thales can evaluate the consequences.
For any Major Non-Conformity of the Supplies reported at post-delivery, the External Provider will respond based on an 8D approach - the answer will contain at least the following items:
• person in charge of resolution,
• description of the problem,
• immediate containment actions,
• analysis and validation of the root causes of escape and creation of the problem (including human factors),
• actions to eradicate the cause of the problem,
•  verification of action effectiveness,
• lesson learned/preventive actions
The External Provider shall provide support to Thales, at its request, to assess Supplies and process the problems reported.</t>
  </si>
  <si>
    <t xml:space="preserve">Le Prestataire Externe doit disposer d’un système de management de la qualité, certifié par un organisme accrédité, répondant aux exigences des normes suivantes lorsque les fournitures sont spécifiquement destinées à un usage :
• Aéronautique et spatial : AS/EN/JS 9100, AS/EN/JS 9110 pour des organismes de réparations maintenance et révisions(MRO) ou AS/EN/JS 9120 dans le cas des revendeurs, distributeurs et stockistes.
• Défense : AQAP21XX (2110/2120/2130) sont applicables en complément de l’ISO 9001.
• Médical : ISO 13485.
S’il ne respecte pas l'exigence, le Prestataire Externe doit fournir soit un résultat d’audit Système Qualité basé sur la norme applicable, soit identifier la liste des écarts et le plan d’actions associé en accord avec Thales,  en particulier sur les points suivants :
• l'organisation mise en place pour les aspects qualité, commande et maintenance, 
• le maintien des compétences et la qualification de son personnel.
En cas de perte ou de mise à jour de certification, le prestataire doit informer Thales.  </t>
  </si>
  <si>
    <t>The External Service Provider shall have a quality assurance system, certified by an accredited body, meeting the requirements of the following standards when its Supplies are specifically intended for specific uses:
• Aviation and Space: AS/EN/JS 9100, AS/EN/JS 9110 for maintenance repair and overhaul(MRO) activities or EN/AS/JS 9120 in the case of resellers, distributors and stockists.
• Defence: the requirements of AQAP 2110/2120/2130 standards are applicable in addition to ISO 9001.
• Medical: ISO 13485
If it does not comply with the requirement, the External Service Provider shall provide either a Quality System audit result based on the applicable standard, or identify the list of deviations and the associated action plan in agreement with Thales, in particular on the following points :
• the organization put in place for the quality, control and maintenance aspects,
• maintaining the skills and qualification of its personnel.
In the event of loss or update of certification, the service provider must inform Thales.</t>
  </si>
  <si>
    <t>The External Provider shall:
• comply with the monitoring clauses included in Orders for Supplies monitored by these bodies,
• authorise access to its sites to these bodies, including Thales, or its clients. or their representatives,
• transparently accept all audits (Industrial Maturity, Development Maturity, Technical, HSE, etc.), surveys requested by these bodies, and, in particular, provide them with any relevant technical information under the monitoring action taken and will provide the requested evidence.
The External Provider shall meet the obligations stipulated by any body appointed by Thales, including the French Defence Procurement Agency (DGA), European Aviation Safety Agency (EASA), the U.S. Federal Aviation Administration (FAA), UK CAA, the French Directorate-General for Civil Aviation (DGAC),  the State Aeronautics Security Directorate (DSAE), or equivalent organizations from other States.</t>
  </si>
  <si>
    <t>HSE policy 
As required by Thales' Health, Safety and Environment policy, the External Providers shall:
• comply with the applicable Health, Safety, and Environment regulations in force in their countries; 
• set up a Management System approach integrating the prevention of industrial risks into its processes, based on standards for the protection of Health, Safety and the Environment, for example ISO 45001 or ISO 14001. The results of this process are available on request, in particular the elements relating to the monitoring and objectives of reducing the frequency rate of accidents with lost time, as well as the implementation of a system for reporting dangerous situations and associated action plans;
• inform it Supplies might affect the health and safety of Thales employees or the environment;  
• transmit the precautions of use during the consultation phase and at the latest on first delivery;
• implement appropriate protections based on the assessment of the risk of exposure of its employees.
The External Provider shall return any HSE questionnaires sent by Thales to assess its maturity on this issue within one month of receipt.</t>
  </si>
  <si>
    <t>The External Provider shall demonstrate commitment and adherence to a Business Continuity Management Programme by ensuring that a documented Business Continuity Plan (BCP) is in place. 
The Business Continuity Plan shall include :
• Identification of the team assigned by the external provider with accountability for Business Continuity implementation and exercising.
• How business operations shall be restored following an interruption and the maximum timeline restoration will follow.
• The documented process to notify Thales in the event of a service interruption or any other event which affects the provision of the products &amp; services to Thales. 
• The documented process to ensure the continuous provision of products &amp; services provided to Thales
• How exercise and review is managed and scheduled to ensure the plan’s effectiveness in relation to the provision of the services to Thales.
The External Provider shall provide Thales, at its request, details contained within this BCP. 
If the External Provider has implemented a Business Continuity Management Programme which has been certified by an accredited body (such as ISO22301, etc), the external supplier is required to provide Thales, at its request, certification details.</t>
  </si>
  <si>
    <r>
      <rPr>
        <b/>
        <sz val="10"/>
        <rFont val="Arial"/>
        <family val="2"/>
      </rPr>
      <t>Exigence spécifique aéronautique civile</t>
    </r>
    <r>
      <rPr>
        <sz val="10"/>
        <rFont val="Arial"/>
        <family val="2"/>
      </rPr>
      <t xml:space="preserve">
Pour toute réparation le Prestataire Externe doit délivrer :
• un Rapport d’Intervention (RI) décrivant l’intervention réalisée (numéros de série des sous-ensembles ou composants portant une sérialisation),
• une Fiche d'Intervention Technique (FIT Rep) si demandée,
• une Fiche Matricule d'Equipement (FME) si demandée,
• un bordereau de livraison placé dans une pochette à l’extérieur du colis indiquant le numéro de commande et le numéro d’article Thales, (dans le cas d'une réparation chez le prestataire Externe)
• le certificat libératoire mentionné dans la commande (en cas d’agrément pour les réparations d’équipements aéronautiques civils),
• une déclaration de conformité et tout PV de test / mesure spécifié un PV de mesure si demandé à température ambiante.</t>
    </r>
  </si>
  <si>
    <r>
      <rPr>
        <b/>
        <sz val="10"/>
        <rFont val="Arial"/>
        <family val="2"/>
      </rPr>
      <t>Specific requirement for Civil Aerospace</t>
    </r>
    <r>
      <rPr>
        <sz val="10"/>
        <rFont val="Arial"/>
        <family val="2"/>
      </rPr>
      <t xml:space="preserve">
For all repairs, the External Provider shall issue:
• a Work Report (WR) describing the work performed, (serial numbers of the subsets or the components carrying a sérialisation)
• a Technical Intervention Form (Rep. TWS) if requested,
• an Equipment Log Sheet (ELS) if requested,
• a delivery note placed in a pouch on the outside of the package indicating the order number and the Thales article number, (in the case of repair on the External Provider's site),
• the release certificate mentioned in the order (in the case of certification for repairs on civil aviation equipment),
• a certificate of conformity and any test/measurement reports specified, a measurement report at ambient temperature, if requested.</t>
    </r>
  </si>
  <si>
    <t>Ce contrôle doit être réalisé en conformité avec les documents :
• Thales réf 16262704 et IPC-A-610 pour les cartes assemblées équipées,
• Thales réf 16262720 et IPC-A-600 pour les circuits imprimés nus,
• Thales réf 16262718 et IPC-A-620 pour les câblages de câbles et de racks,
• Thales réf 16262039-024 Contrôle des traitements de surface
• Thales réf 16261200-024 Contrôle des pièces peintes
• Thales ref 16262641-024 Définition et contrôle des fonderies d’alliages d’aluminium
• toutes exigences particulières de contrôle prévues dans le DD et le DFC (procédures d’acceptation, test et déverminage…),
ou suivant les documents spécifiques à une entité Thales.
Sauf mention contraire dans le Dossier de Définition :
• lorsque les Fournitures sont spécifiquement destinées à un usage aéronautique ou spatial, les contrôles suivant les normes IPC sont réalisés en classe 3. Dans les autres cas, ils sont réalisés en classe 2.</t>
  </si>
  <si>
    <t>This inspection shall be carried out in accordance with the following documents:
• Thales ref. 16262705 and IPC-A-610 for Inspection of printed circuit assemblies,
• Thales ref. 16262721 and IPC-A-600 for Inspection of printed circuit boards,
• Thales ref. 16262719 and IPC-A-620 for Inspection of cables and wire harness assemblies,
• Thales ref. 16262040-024 Inspection of surface treatments,
• Thales ref. 16262031-024 Inspection of painted parts,
• Thales ref. 16262642-024 Definition and inspection of castings in aluminium alloy,
• any special control requirements stipulated in the Definition File and the Manufacturing Control File (acceptance, test and debugging procedures, etc.),
or as determined with other Thales entity specific documents.
Unless otherwise specified in the Definition File:
• when the Supplies are specifically intended for aviation or space use, the inspections according to the IPC standards shall be based on class 3. In all other cases, the inspections shall be based on class 2.</t>
  </si>
  <si>
    <t>For a delivery of a purchase order line involving several packages, documents, such as the declaration of conformity,  measurement reports, exemptions, and Supplier Problem Reports shall be grouped by order and in a clearly identified package.</t>
  </si>
  <si>
    <t>Le Prestataire Externe et Thales doivent mettre en place une organisation adaptée, connue et partagée avec Thales pour la gestion des portefeuilles de commande et pour le suivi qualité des produits/Services.
Le prestataire Externe doit nommer explicitement un interlocuteur logistique et un interlocuteur qualité en charge de la relation avec Thales.</t>
  </si>
  <si>
    <t>REQ_QMS_030</t>
  </si>
  <si>
    <t>REQ_QMS_040</t>
  </si>
  <si>
    <t>REQ_SUR_020</t>
  </si>
  <si>
    <t>REQ_HSE_020</t>
  </si>
  <si>
    <t>REQ_HSE_030</t>
  </si>
  <si>
    <t>REQ_CONF_040</t>
  </si>
  <si>
    <t>REQ_MAN_060</t>
  </si>
  <si>
    <t>REQ_MAN_080</t>
  </si>
  <si>
    <t>REQ_IND_030</t>
  </si>
  <si>
    <t>REQ_IND_060</t>
  </si>
  <si>
    <t>REQ_PRO_010</t>
  </si>
  <si>
    <t>REQ_REP_070</t>
  </si>
  <si>
    <t>REQ_REP_100</t>
  </si>
  <si>
    <t>REQ_PUR_030</t>
  </si>
  <si>
    <t>REQ_PUR_090</t>
  </si>
  <si>
    <t>REQ_VER_030</t>
  </si>
  <si>
    <t>REQ_VER_060</t>
  </si>
  <si>
    <t>REQ_VER_100</t>
  </si>
  <si>
    <t>REQ_VER_110</t>
  </si>
  <si>
    <t>REQ_VER_120</t>
  </si>
  <si>
    <t>REQ_VER_140</t>
  </si>
  <si>
    <t>REQ_VER_150</t>
  </si>
  <si>
    <t>REQ_LOG_030</t>
  </si>
  <si>
    <t>REQ_LOG_040</t>
  </si>
  <si>
    <t>REQ_LOG_050</t>
  </si>
  <si>
    <t>REQ_LOG_070</t>
  </si>
  <si>
    <t>REQ_LOG_080</t>
  </si>
  <si>
    <t>REQ_LOG_090</t>
  </si>
  <si>
    <t>REQ_LOG_100</t>
  </si>
  <si>
    <t>REQ_LOG_110</t>
  </si>
  <si>
    <t>REQ_DEL_030</t>
  </si>
  <si>
    <t>REQ_DEL_050</t>
  </si>
  <si>
    <t>REQ_DEL_090</t>
  </si>
  <si>
    <t>REQ_IMP_020</t>
  </si>
  <si>
    <t>Tout changement industriel de Type 1 réalisé par le Prestataire Externe ou par un de ses fournisseurs comme indiqué dans l'Annexe D-1(colonne F) doit être communiqué et doit faire l'objet d'un accord préalable de Thales avant sa mise en oeuvre.  
Tout changement industriel de Type 2 réalisé par le Prestataire Externe ou par un de ses fournisseurs comme indiqué dans l'Annexe D-1(colonne F) doit être communiqué à Thales(pas d'accord préalable) avant sa mise en oeuvre.  
Les informations accompagnant ces évolutions doivent être communiquées à Thales via la "Fiche d'Alerte" (Annexe D-2) notamment :
(1) identification du produit,
(2) description de l'évolution de la modification,
(3) but de la modification,
(4) analyse de risques et pla de mitigation associé,
(5) plan de validation,
(6) calendrier associé.</t>
  </si>
  <si>
    <t>Any Type 1 industrial change made by the External Service Provider or by one of its sub-tier suppliers as indicated in Annex D-1 (column F) shall be communicated and shall be the subject of prior agreement from Thales before its implementation.
Any Type 2 industrial change made by the External Service Provider or by one of its sub-tier suppliers as indicated in Annex D-1 (column F) not requiring Thales agreement shall be communicated to Thales before it is implemented.
The information accompanying these changes shall be communicated to Thales via the "Alert Sheet" (Appendix D-2), in particular:
(1) product identification,
(2) description of the change or modification,
(3) purpose of the modification,
(4) risks analysis and mitigation plan,
(5) validation plan,
(6) associated timing.</t>
  </si>
  <si>
    <t>Qualification couple Produit / Prestataire Externe - Revue de Premier Article (FAI)
Toute Fourniture fabriquée pour la première fois par le Prestataire Externe doit faire l’objet d’une qualification formelle du Couple Produit / Prestataire Externe conformément à la norme AS/EN/JS 9102 réalisée par le Prestataire Externe et validée par Thales. 
Le Prestataire Externe doit planifier et inviter Thales à la revue de premier article et fournir le rapport.
Le Prestataire Externe doit tenir à jour la liste des couples produit-Prestataire Externe qualifiés.
Tout changement intervenu sur les procédés de production ou toute interruption de production supérieure à 2 ans doit conduire à une nouvelle qualification couple Produit /Prestataire Externe.</t>
  </si>
  <si>
    <t>Qualification of the External Provider's product - First Article Inspection (FAI)
All Supplies manufactured by the External Provider for the first time shall be subject to a formal qualification in accordance with AS/EN/JS 9102 performed by the External Provider and validated by Thales. 
The External Provider shall plan and invite Thales to the first article review and provide the FAI report.
The External Provider shall keep up to date the list of the qualified products.
A new Product-External Provider Pair qualification shall be performed for any change in production processes or any interruption of production exceeding two years, in accordance with AS/EN/JS 9102.</t>
  </si>
  <si>
    <t>During order delivery and for two years thereafter, the equipment or resources provided by Thales or Thales's customer shall be clearly identified as belonging to Thales during storage; a special area will be reserved for them during all production (or repair) stages. 
The External Provider shall ensure traceability and be able to return them or provide a comprehensive list stating their location, their operating condition, anomalies encountered, and calibration or maintenance reports. This list will be provided at Thales's request.The supplier may not make any changes to or destroy any equipment owned by Thales without Thales's written agreement. It will be liable for all damage, loss or deterioration to such equipment.</t>
  </si>
  <si>
    <t>Pendant la durée d'exécution de la commande et 2 ans au-delà, les moyens mis à disposition par Thales ou le client de Thales doivent être clairement identifiés comme appartenant à Thales durant leur stockage ; une zone particulière leur sera réservée durant toutes les étapes de la production (ou réparation). 
Le fournisseur doit en assurer la traçabilité, et pouvoir les restituer ou en donner une liste exhaustive précisant leur emplacement, leur état de fonctionnement, les anomalies rencontrées, les PV d’étalonnage ou de maintenance. Sur demande de Thales, cette liste doit être fournie.
Le fournisseur ne doit procéder à aucune modification des moyens de propriété Thales, aucune destruction sans un accord écrit de la part de Thales. Tous les dommages, pertes ou détériorations que pourraient subir ces moyens seront de sa responsabilité.</t>
  </si>
  <si>
    <t>Gestion des prestataires externes</t>
  </si>
  <si>
    <t>Conformément à la norme SAE AS5553, le Prestataire Externe doit mettre en œuvre les processus nécessaires garantissant l’absence de pièces contrefaites ou présumées dans les fournitures (composants, sous-ensembles, produits finis) livrées vers Thales ou le cas échéant vers ses sous-traitants. 
Les Prestataires Externes doivent s’approvisionner auprès des distributeurs franchisés (pour les composants électroniques) ou des fabricants d’origine. La définition des différents distributeurs de composants électroniques  et les dispositions contenues dans un contrat de franchise se trouvent  dans la norme SAE AS5553. 
Il est interdit au Prestataire Externe d’approvisionner des composants  auprès des brokers (intermédiaire dont l'activité principale consiste à trouver des stocks de composants hors des canaux habituels d'approvisionnement : fabricants d’origine ou distributeurs franchisés) sans accord explicite de Thales. La demande d’accord est effectuée via une demande de dérogation. Ces composants font l’objet d’un contrôle d’acceptation réalisé par le Prestataire Externe sous son entière responsabilité et les résultats doivent être transmis à Thales via la demande de dérogation.</t>
  </si>
  <si>
    <t>Contrefaçons</t>
  </si>
  <si>
    <t xml:space="preserve">Counterfeiting </t>
  </si>
  <si>
    <t>In accordance with the standard SAE AS5553, the External Provider shall implement the necessary processes ensuring the absence of counterfeit parts or suspected counterfeit parts in the supplies (components, sub-assemblies, finished products) delivered to Thales or, as the case may be, to its subcontractors. 
External Provider shall purchase supplies from franchised distributors (for electronic components) or the original manufacturers. The definition of the various electronic component distributors and the provisions contained in a franchise agreement can be found in standard SAE AS5553. 
The External Provider should not purchase components from brokers (an intermediary the main business of which is to find stocks of components outside the usual supply channels: original manufacturers or franchised distributors) without Thales's express agreement. The approval request is made via a request for waiver. These components are subject to an acceptance inspection carried out by the External Provider under its sole responsibility and the results are sent to Thales through the request for waiver.</t>
  </si>
  <si>
    <t>The External Provider shall implement a risk reduction plan based on the following key elements:
• the creation and operational maintenance of an obsolescence monitoring and early processing process;
• an internal monitoring (material or component inventories, etc.) and external monitoring (audits, weak signals, etc.) programme taking the following aspects into account: 
• purchases, 
• control of purchases from manufacturers, distributors, brokers, 
• traceability, 
• incoming quality control, 
• employee training: detection and processing,
• appropriate control methods: sampling on receipt and joint analyses, etc.,
• treatment of counterfeit parts (isolate them to prevent their use and report).</t>
  </si>
  <si>
    <t>Le Prestataire Externe doit mettre en œuvre un plan de réduction des risques basé sur les éléments clés suivants :
• La création et le maintien opérationnel d’un processus de veille et de traitement anticipé des obsolescences .
• Un programme de surveillance interne (audits stocks matière ou composants,…etc) et externe (audits, signaux faibles,…etc) prenant en compte ces aspects :
• Achats 
• Maitrise des achats fabricants, distributeurs, « brokers » 
• Traçabilité 
• Contrôle Entrée 
• Training des personnes : détection et traitement
•  Méthodes de contrôle adaptées : prélèvement en réception et analyses contradictoires,…etc
• Traitement des pièces réputées contrefaites (isoler pour éviter leur utilisation et prévenir)</t>
  </si>
  <si>
    <t>La fourniture doit être accompagnée des documents attestant de sa conformité par rapport à la commande et aux réglementations en vigueur (HSE, Contrôle des exportations…).
Dans tous les cas, la Déclaration de Conformité doit être établie selon la norme ISO CEI 17050 ou équivalent, et mentionner :
• le n° de commande de Thales ainsi que son item ou numéro de poste,
• la désignation et la référence des produits ainsi que sa configuration portée sur la commande et celle de la spécification utilisée, avec sa version,
• la quantité livrée,
• les numéros de série ou à défaut le numéro de lot ou à défaut le date code,   
• les références de tous les documents d’acceptation par Thales, des Non-Conformités affectant le produit, y compris ses composants (et en particulièrement les dérogations),
• la référence de la Non-Conformité, s’il s’agit d’une re-livraison après retour vers le Prestataire Externe,
• la signature (ou un signe équivalent de validation), les nom et fonction de la ou des personnes autorisées
agissant au nom du déclarant.
• le pays d’origine
• la date du certificat de conformité
• le nom et l'adresse du fournisseur
• la date d'expiration(si produit à péremption)
Pour les fabricants de COTS, la Déclaration de Conformité pourra être intégrée au Bordereau de Livraison. A minima, les mentions ci-dessous devront être précisées sur le Bordereau de Livraison : "Nous déclarons que la fourniture citée est conforme aux exigences de la commande et qu’elle répond en tout point, aux caractéristiques techniques définies par son fabricant d’origine, aux normes et règlements applicables, sauf réserves ou dérogations énumérées dans le présent bordereau de livraison."</t>
  </si>
  <si>
    <t>The supply shall be accompanied by documents certifying its compliance with the order and current regulations (HSE, Export Control, etc.).
In all cases, the Declaration of Conformity shall be drawn up in accordance with standard ISO CEI 17050 or equivalent and shall mention:
• the Thales order number as well as its item number,
• product name and reference and configuration provided on the order and the specifications used, with the version,
• quantity delivered
• the serial numbers or failing that the date-code or failing that batch number,
• the references of all acceptance documents by Thales, Non-Conformities impacting the product, including its components (and, in particular, exemptions),
• the Non-Conformity reference, in the case of redelivery following return to the External Provider,
• the signature (or equivalent sign of validation), the name and function of the authorized person or persons
acting on behalf of the declarant.
• the country of origin
• the date of the certificate of conformance
• the name and adress of the supplier
• the shelf life (as needed)
For COTS manufacturers, the Declaration of Conformity can be integrated into the Delivery Note. As a minimum, the following information shall be specified on the Delivery Note: "We declare that the supply quoted complies with the requirements of the order and that it meets in every respect, the technical characteristics defined by its original manufacturer, the applicable standards and regulations, except reservations or exemption request listed in this delivery note.</t>
  </si>
  <si>
    <t>Rapport de test/Essai
Le Prestataire Externe doit soumettre une copie du rapport d'essai/test avec les produits incluant au minimum :
• le Part Number
• la Description 
• l'indice de Révision du plan et de la nomenclature
• le Numéro de la commande
• le Numéro de Lot / le Numéro de série (si applicable) 
• les Paramètres et les conditions de tests
• la Date de test
• la Signature du controleur</t>
  </si>
  <si>
    <t>Test reports
The External Provider shall submit a copy of the test report(s) with the delivered end-items or assemblies with the following information included, as a minimum:
• Part Number
• Description
• Revision letter of Drawing and BOM
• Purchase Order Number
• Lot Number / Serial Number (if applicable)
• Parameters / Requirements
• Date of Test
• Signature of Provider's Inspection / Test Representative</t>
  </si>
  <si>
    <t>Template</t>
  </si>
  <si>
    <t>Publication date</t>
  </si>
  <si>
    <t>Internal signature</t>
  </si>
  <si>
    <t>Name and signature</t>
  </si>
  <si>
    <t>Signature date</t>
  </si>
  <si>
    <t>External signature (if required)</t>
  </si>
  <si>
    <t>Role and organisation</t>
  </si>
  <si>
    <t>All remarks and change proposals relating to the content of this document should be sent via the Chorus portal, heading "SUPPORT"</t>
  </si>
  <si>
    <t>THALES GROUP LIMITED DISTRIBUTION</t>
  </si>
  <si>
    <t>This document may not be reproduced, modified, adapted, published, translated, in any way, in whole or in part, or disclosed to a third party without the prior written consent of THALES.</t>
  </si>
  <si>
    <t>Template: 87201589-QCI-GRP-EN-012</t>
  </si>
  <si>
    <t>87212869-ACQ-GRP-EN-006</t>
  </si>
  <si>
    <t>GENERIC REQUIREMENTS APPLICABLE TO EXTERNAL PROVIDERS (GRAEP)
EXIGENCES GENERIQUES APPLICABLES AUX PRESTATAIRES EXTERNES (EGAPE)</t>
  </si>
  <si>
    <t xml:space="preserve">Marie Audemard d'Alançon </t>
  </si>
  <si>
    <t xml:space="preserve">© 2018 - 2022 THALES All rights reserved </t>
  </si>
  <si>
    <t xml:space="preserve">Emballage
L’emballage de transport vient compléter le conditionnement des produits. Il doit permettre une protection efficace contre tout risque de détérioration dû au transport et aux manutentions.
• Lorsque cela est possible, le poids et le volume des emballages doivent permettre les manipulations et le stockage sans l’aide de moyens particuliers (l’objectif de masse de l’unité de manutention doit être inférieur à 15 kg).
• Le Prestataire Externe doit regrouper physiquement dans un emballage élémentaire l’ensemble des pièces correspondant à une ligne de commande.
• Toute Fourniture transmise pour réparation doit être retournée à Thales dans un emballage adapté si l'emballage d'origine utilisé par Thales n'est plus utilisable. 
• Dans le cadre d’activités aéronautiques, l’emballage de transport doit être conditionné conformément à la norme ATA SPEC 300 "Specification for Packaging of airline supplies" ou norme équivalente.
Le Prestataire Externe doit :
• privilégier des éléments de packaging réutilisables ou par défaut recyclables(en particulier éléments de calage),
• éviter des éléments en polystyrène,
• veiller à sélectionner le packaging avec le plus faible poids/volume selon le produit à transporter.
</t>
  </si>
  <si>
    <t xml:space="preserve">Packaging 
The transport packaging shall complement product packaging. It allows effective protection against any risk of deterioration due to transport and handling.
• Whenever possible, the weight and volume of the packaging shall allow handling and storage without the need for special means(the target mass of the unit shall be less than 15 kg).
• The External Service Provider shall physically group together all the parts corresponding to an order line in basic packaging.
• Any Supplies sent for repair shall be returned to Thales in appropriate packaging if the original packaging used by Thales is no longer usable.
• For aerospace application, packaging shall comply with ATA SPEC 300 "Specification for Packaging of airline supplies" or equivalent.
The external provider shall:
• favour reusable or by default recyclable packaging elements (in particular cushioning elements),
• avoid polystyrene elements,
• select the packaging with the lowest weight/volume ratio according to the product to be transported.
</t>
  </si>
  <si>
    <t>24 May 2022</t>
  </si>
  <si>
    <t>Engagement Règlementations
Les Fournitures livrées à Thales doivent être en conformité avec toutes les réglementations internationales, nationales et locales applicables et les normes obligatoires en vigueur en matière de Santé, Sécurité et Environnement et, notamment sur les substances et mélanges dangereux(ex. RoHS, amiante, REACH, ODS,…), l'étiquetage et les emballages, le transport et l'élimination des substances et/ou produits et/ou déchets dangereux, la protection de la Santé Sécurité, le marquage CE et le marquage UKCA, la protection contre les risques potentiels sur l'Environnement, la Santé et la Sécurité.
Le Prestataire Externe doit apporter, sur demande de Thales, les preuves de son respect des réglementations applicables et livrer les rapports d’essais, les manuels d’installation, d’utilisation et de maintenance, incluant les consignes de sécurité.
La Déclaration de Conformité fournie avec chaque livraison vaut engagement du Prestataire Externe au respect de l’ensemble des règlementations européennes et nationales, ainsi que des normes et exigences mentionnées dans le présent document. Elle est accompagnée des documents réglementairement dus.
Si le prestataire externe est situé hors UE, dans le cas d'une livraison dans l’UE, il lui incombe néanmoins d'assurer la conformité de sa Fourniture à ces règlements et directives et de produire la Déclaration de Conformité l’attestant sauf indication contraire explicitement précisée par Thales à la commande.</t>
  </si>
  <si>
    <t>Regulations undertaking 
Supplies delivered to Thales shall comply with all applicable international, national and local regulations and mandatory Health, Safety, and Environment standards in force and, in particular, on dangerous substances and mixtures (eg. RoHS, asbestos, REACH,ODS,…), labeling and packaging, transport and disposal of hazardous substances and / or products and / or waste, health and safety protection, CE marking and UKCA marking, protection against potential risks to the Environment, Health and Safety. 
The External Provider shall provide, at Thales's request, evidence of its conformity with the applicable regulations, and deliver test reports, installation and operating manuals, including safety instructions at each product change.
The Declaration of Compliance provided with each delivery shall represent the External Provider's undertaking to comply with all European and national regulations as well as the standards and requirements mentioned in this document. It shall be accompanied by the documents required by law.
If the External Provider is located outside of the EU, in the case of a delivery within the EU, the External Provider is nevertheless responsible for ensuring that its Supply complies with these regulations and directives and for producing the Declaration of Compliance certifying this unless expressly indicated otherwise by Thales on ordering.</t>
  </si>
  <si>
    <t>Simplification of the document. Batch 1/2/3 removed. Addition of BCM requirements.
Minor revision. Do not need a new signature if previous revision already signed except if requested by Thales.
(CR065853 / CR065307 / CR063701 / CR063266 / CR063258 / CR061391 / CR059505 / CR067954 / CR066716 / CR068902 / CR068676 / CR074359 / CR061390)
16/06/2022: Supersede: Addition of "RoHS and Reach" information (tab EGAPE-GRAEP line 52). No revision update. No 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</si>
</sst>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4" formatCode="_-* #,##0.00\ &quot;€&quot;_-;\-* #,##0.00\ &quot;€&quot;_-;_-* &quot;-&quot;??\ &quot;€&quot;_-;_-@_-"/>
    <numFmt numFmtId="43" formatCode="_-* #,##0.00_-;\-* #,##0.00_-;_-* &quot;-&quot;??_-;_-@_-"/>
    <numFmt numFmtId="164" formatCode="_-* #,##0.00\ _€_-;\-* #,##0.00\ _€_-;_-* &quot;-&quot;??\ _€_-;_-@_-"/>
    <numFmt numFmtId="165" formatCode="_-* #,##0\ _F_-;\-* #,##0\ _F_-;_-* &quot;-&quot;\ _F_-;_-@_-"/>
    <numFmt numFmtId="166" formatCode="_-* #,##0.00\ _F_-;\-* #,##0.00\ _F_-;_-* &quot;-&quot;??\ _F_-;_-@_-"/>
    <numFmt numFmtId="167" formatCode="#,##0&quot; h&quot;"/>
    <numFmt numFmtId="168" formatCode="\$#,##0.00;[Red]\-\$#,##0.00"/>
    <numFmt numFmtId="169" formatCode="_-* #,##0\ &quot;F&quot;_-;\-* #,##0\ &quot;F&quot;_-;_-* &quot;-&quot;\ &quot;F&quot;_-;_-@_-"/>
    <numFmt numFmtId="170" formatCode="mmm&quot; &quot;yy"/>
    <numFmt numFmtId="171" formatCode="#,##0.0&quot; déf/kLoc&quot;"/>
    <numFmt numFmtId="172" formatCode="_-* #,##0\ _B_F_-;\-* #,##0\ _B_F_-;_-* &quot;-&quot;\ _B_F_-;_-@_-"/>
    <numFmt numFmtId="173" formatCode="_-* #,##0.00\ _B_F_-;\-* #,##0.00\ _B_F_-;_-* &quot;-&quot;??\ _B_F_-;_-@_-"/>
    <numFmt numFmtId="174" formatCode="_-* #,##0.00\ [$€-1]_-;\-* #,##0.00\ [$€-1]_-;_-* &quot;-&quot;??\ [$€-1]_-"/>
    <numFmt numFmtId="175" formatCode="#,##0.0&quot; h/déf&quot;"/>
    <numFmt numFmtId="176" formatCode="_(* #,##0.0_);_(* \(#,##0.0\);_(* &quot;-&quot;??_);_(@_)"/>
    <numFmt numFmtId="177" formatCode="??0&quot; %&quot;"/>
    <numFmt numFmtId="178" formatCode="#\ ##0.##\j"/>
    <numFmt numFmtId="179" formatCode="_-&quot;£&quot;* #,##0_-;\-&quot;£&quot;* #,##0_-;_-&quot;£&quot;* &quot;-&quot;_-;_-@_-"/>
    <numFmt numFmtId="180" formatCode="_-&quot;£&quot;* #,##0.00_-;\-&quot;£&quot;* #,##0.00_-;_-&quot;£&quot;* &quot;-&quot;??_-;_-@_-"/>
    <numFmt numFmtId="181" formatCode="[$-F400]h:mm:ss\ AM/PM"/>
    <numFmt numFmtId="182" formatCode="0.0%"/>
    <numFmt numFmtId="183" formatCode="d\ mmmm\ yyyy"/>
    <numFmt numFmtId="184" formatCode="#,##0.00\ [$€-1]"/>
    <numFmt numFmtId="185" formatCode="[$-40C]d\-mmm\-yy;@"/>
  </numFmts>
  <fonts count="165" x14ac:knownFonts="1">
    <font>
      <sz val="10"/>
      <name val="Arial"/>
    </font>
    <font>
      <sz val="11"/>
      <color theme="1"/>
      <name val="Arial"/>
      <family val="2"/>
    </font>
    <font>
      <sz val="11"/>
      <color theme="1"/>
      <name val="Arial"/>
      <family val="2"/>
    </font>
    <font>
      <sz val="11"/>
      <color theme="1"/>
      <name val="Arial"/>
      <family val="2"/>
    </font>
    <font>
      <sz val="11"/>
      <color theme="1"/>
      <name val="Calibri"/>
      <family val="2"/>
      <scheme val="minor"/>
    </font>
    <font>
      <sz val="10"/>
      <name val="Arial"/>
      <family val="2"/>
    </font>
    <font>
      <b/>
      <sz val="10"/>
      <name val="Arial"/>
      <family val="2"/>
    </font>
    <font>
      <sz val="9"/>
      <name val="Arial"/>
      <family val="2"/>
    </font>
    <font>
      <sz val="8"/>
      <name val="Arial"/>
      <family val="2"/>
    </font>
    <font>
      <b/>
      <sz val="10"/>
      <color indexed="18"/>
      <name val="Arial"/>
      <family val="2"/>
    </font>
    <font>
      <sz val="10"/>
      <color indexed="48"/>
      <name val="Arial"/>
      <family val="2"/>
    </font>
    <font>
      <sz val="14"/>
      <color indexed="48"/>
      <name val="Arial"/>
      <family val="2"/>
    </font>
    <font>
      <sz val="10"/>
      <color indexed="8"/>
      <name val="Arial"/>
      <family val="2"/>
    </font>
    <font>
      <sz val="12"/>
      <name val="Arial"/>
      <family val="2"/>
    </font>
    <font>
      <sz val="10"/>
      <color rgb="FF000000"/>
      <name val="Arial"/>
      <family val="2"/>
    </font>
    <font>
      <b/>
      <sz val="12"/>
      <color rgb="FF3366FF"/>
      <name val="Arial"/>
      <family val="2"/>
    </font>
    <font>
      <b/>
      <sz val="8"/>
      <name val="Arial"/>
      <family val="2"/>
    </font>
    <font>
      <sz val="8"/>
      <color indexed="9"/>
      <name val="Arial"/>
      <family val="2"/>
    </font>
    <font>
      <b/>
      <sz val="10"/>
      <name val="Helv"/>
    </font>
    <font>
      <sz val="8"/>
      <name val="MS Sans Serif"/>
      <family val="2"/>
    </font>
    <font>
      <sz val="10"/>
      <name val="Times New Roman"/>
      <family val="1"/>
    </font>
    <font>
      <sz val="12"/>
      <name val="Arial Narrow"/>
      <family val="2"/>
    </font>
    <font>
      <b/>
      <sz val="12"/>
      <color indexed="12"/>
      <name val="Arial"/>
      <family val="2"/>
    </font>
    <font>
      <u/>
      <sz val="10"/>
      <color indexed="36"/>
      <name val="Arial"/>
      <family val="2"/>
    </font>
    <font>
      <b/>
      <sz val="12"/>
      <color indexed="10"/>
      <name val="MS Sans Serif"/>
      <family val="2"/>
    </font>
    <font>
      <b/>
      <sz val="12"/>
      <name val="Helv"/>
    </font>
    <font>
      <u/>
      <sz val="10"/>
      <color indexed="12"/>
      <name val="Arial"/>
      <family val="2"/>
    </font>
    <font>
      <sz val="8"/>
      <color indexed="15"/>
      <name val="MS Sans Serif"/>
      <family val="2"/>
    </font>
    <font>
      <b/>
      <sz val="11"/>
      <name val="Helv"/>
    </font>
    <font>
      <sz val="14"/>
      <color indexed="9"/>
      <name val="Arial"/>
      <family val="2"/>
    </font>
    <font>
      <sz val="11"/>
      <color theme="1"/>
      <name val="Arial"/>
      <family val="2"/>
    </font>
    <font>
      <sz val="9"/>
      <color indexed="8"/>
      <name val="Arial Narrow"/>
      <family val="2"/>
    </font>
    <font>
      <b/>
      <sz val="12"/>
      <color indexed="8"/>
      <name val="Arial"/>
      <family val="2"/>
    </font>
    <font>
      <b/>
      <i/>
      <sz val="12"/>
      <color indexed="8"/>
      <name val="Arial"/>
      <family val="2"/>
    </font>
    <font>
      <sz val="12"/>
      <color indexed="8"/>
      <name val="Arial"/>
      <family val="2"/>
    </font>
    <font>
      <i/>
      <sz val="12"/>
      <color indexed="8"/>
      <name val="Arial"/>
      <family val="2"/>
    </font>
    <font>
      <sz val="8"/>
      <color indexed="8"/>
      <name val="Tahoma"/>
      <family val="2"/>
    </font>
    <font>
      <sz val="19"/>
      <color indexed="48"/>
      <name val="Arial"/>
      <family val="2"/>
    </font>
    <font>
      <sz val="12"/>
      <color indexed="14"/>
      <name val="Arial"/>
      <family val="2"/>
    </font>
    <font>
      <sz val="10"/>
      <color indexed="8"/>
      <name val="MS Sans Serif"/>
      <family val="2"/>
    </font>
    <font>
      <sz val="8"/>
      <name val="Times New Roman"/>
      <family val="1"/>
    </font>
    <font>
      <sz val="10"/>
      <color rgb="FFFF0000"/>
      <name val="Arial"/>
      <family val="2"/>
    </font>
    <font>
      <b/>
      <sz val="12"/>
      <name val="Arial"/>
      <family val="2"/>
    </font>
    <font>
      <b/>
      <sz val="12"/>
      <color indexed="9"/>
      <name val="Arial"/>
      <family val="2"/>
    </font>
    <font>
      <b/>
      <sz val="8"/>
      <color rgb="FFFF0000"/>
      <name val="Arial"/>
      <family val="2"/>
    </font>
    <font>
      <b/>
      <sz val="11"/>
      <name val="Arial"/>
      <family val="2"/>
    </font>
    <font>
      <sz val="11"/>
      <name val="Arial"/>
      <family val="2"/>
    </font>
    <font>
      <sz val="10"/>
      <color theme="0"/>
      <name val="Arial"/>
      <family val="2"/>
    </font>
    <font>
      <sz val="12"/>
      <color theme="0"/>
      <name val="Arial"/>
      <family val="2"/>
    </font>
    <font>
      <b/>
      <sz val="9"/>
      <name val="Arial"/>
      <family val="2"/>
    </font>
    <font>
      <b/>
      <sz val="9"/>
      <color rgb="FFFF0000"/>
      <name val="Arial"/>
      <family val="2"/>
    </font>
    <font>
      <b/>
      <sz val="9"/>
      <color indexed="81"/>
      <name val="Tahoma"/>
      <family val="2"/>
    </font>
    <font>
      <b/>
      <u/>
      <sz val="13"/>
      <name val="Arial"/>
      <family val="2"/>
    </font>
    <font>
      <i/>
      <sz val="10"/>
      <name val="Arial"/>
      <family val="2"/>
    </font>
    <font>
      <sz val="12"/>
      <color rgb="FF993300"/>
      <name val="Arial"/>
      <family val="2"/>
    </font>
    <font>
      <b/>
      <sz val="10"/>
      <color rgb="FF000080"/>
      <name val="Arial"/>
      <family val="2"/>
    </font>
    <font>
      <b/>
      <sz val="9"/>
      <color rgb="FF000080"/>
      <name val="Arial"/>
      <family val="2"/>
    </font>
    <font>
      <sz val="11"/>
      <color theme="0"/>
      <name val="Arial"/>
      <family val="2"/>
    </font>
    <font>
      <b/>
      <u/>
      <sz val="12"/>
      <color indexed="9"/>
      <name val="Arial"/>
      <family val="2"/>
    </font>
    <font>
      <b/>
      <vertAlign val="superscript"/>
      <sz val="12"/>
      <color indexed="9"/>
      <name val="Arial"/>
      <family val="2"/>
    </font>
    <font>
      <b/>
      <sz val="11"/>
      <color indexed="8"/>
      <name val="Arial"/>
      <family val="2"/>
    </font>
    <font>
      <sz val="11"/>
      <color indexed="8"/>
      <name val="Arial"/>
      <family val="2"/>
    </font>
    <font>
      <b/>
      <vertAlign val="superscript"/>
      <sz val="12"/>
      <color indexed="8"/>
      <name val="Arial"/>
      <family val="2"/>
    </font>
    <font>
      <b/>
      <sz val="10"/>
      <color indexed="8"/>
      <name val="Arial"/>
      <family val="2"/>
    </font>
    <font>
      <sz val="11"/>
      <color indexed="9"/>
      <name val="Arial"/>
      <family val="2"/>
    </font>
    <font>
      <b/>
      <vertAlign val="superscript"/>
      <sz val="12"/>
      <name val="Arial"/>
      <family val="2"/>
    </font>
    <font>
      <b/>
      <u/>
      <sz val="11"/>
      <name val="Arial"/>
      <family val="2"/>
    </font>
    <font>
      <b/>
      <sz val="14"/>
      <name val="Arial"/>
      <family val="2"/>
    </font>
    <font>
      <sz val="16"/>
      <name val="Arial"/>
      <family val="2"/>
    </font>
    <font>
      <b/>
      <sz val="12"/>
      <color rgb="FF0000FF"/>
      <name val="Arial"/>
      <family val="2"/>
    </font>
    <font>
      <sz val="14"/>
      <name val="Arial"/>
      <family val="2"/>
    </font>
    <font>
      <u/>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u/>
      <sz val="11"/>
      <color indexed="12"/>
      <name val="Calibri"/>
      <family val="2"/>
    </font>
    <font>
      <sz val="11"/>
      <color indexed="60"/>
      <name val="Calibri"/>
      <family val="2"/>
    </font>
    <font>
      <b/>
      <sz val="14"/>
      <color theme="0"/>
      <name val="Arial"/>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8"/>
      <name val="Arial"/>
      <family val="2"/>
    </font>
    <font>
      <b/>
      <sz val="16"/>
      <name val="Arial"/>
      <family val="2"/>
    </font>
    <font>
      <b/>
      <u/>
      <sz val="18"/>
      <name val="arial"/>
      <family val="2"/>
    </font>
    <font>
      <i/>
      <sz val="11"/>
      <name val="arial"/>
      <family val="2"/>
    </font>
    <font>
      <b/>
      <sz val="18"/>
      <name val="arial"/>
      <family val="2"/>
    </font>
    <font>
      <b/>
      <sz val="28"/>
      <name val="arial"/>
      <family val="2"/>
    </font>
    <font>
      <b/>
      <sz val="20"/>
      <name val="arial"/>
      <family val="2"/>
    </font>
    <font>
      <b/>
      <sz val="26"/>
      <name val="arial"/>
      <family val="2"/>
    </font>
    <font>
      <b/>
      <sz val="10"/>
      <color rgb="FFFFC000"/>
      <name val="Arial"/>
      <family val="2"/>
    </font>
    <font>
      <b/>
      <sz val="10"/>
      <color indexed="48"/>
      <name val="Arial"/>
      <family val="2"/>
    </font>
    <font>
      <sz val="10"/>
      <color indexed="81"/>
      <name val="Arial"/>
      <family val="2"/>
    </font>
    <font>
      <b/>
      <sz val="10"/>
      <color indexed="81"/>
      <name val="Arial"/>
      <family val="2"/>
    </font>
    <font>
      <b/>
      <sz val="12"/>
      <color theme="0"/>
      <name val="Arial"/>
      <family val="2"/>
    </font>
    <font>
      <b/>
      <vertAlign val="superscript"/>
      <sz val="12"/>
      <color theme="0"/>
      <name val="Arial"/>
      <family val="2"/>
    </font>
    <font>
      <sz val="10"/>
      <color theme="1"/>
      <name val="Arial"/>
      <family val="2"/>
    </font>
    <font>
      <b/>
      <sz val="10"/>
      <name val="Helv"/>
      <family val="2"/>
    </font>
    <font>
      <b/>
      <sz val="12"/>
      <name val="Helv"/>
      <family val="2"/>
    </font>
    <font>
      <b/>
      <sz val="11"/>
      <name val="Helv"/>
      <family val="2"/>
    </font>
    <font>
      <b/>
      <sz val="12"/>
      <color rgb="FF000000"/>
      <name val="Arial"/>
      <family val="2"/>
    </font>
    <font>
      <b/>
      <sz val="28"/>
      <color rgb="FF000000"/>
      <name val="arial"/>
      <family val="2"/>
    </font>
    <font>
      <sz val="28"/>
      <name val="arial"/>
      <family val="2"/>
    </font>
    <font>
      <b/>
      <sz val="20"/>
      <color rgb="FF000000"/>
      <name val="arial"/>
      <family val="2"/>
    </font>
    <font>
      <b/>
      <u/>
      <sz val="18"/>
      <color rgb="FF000000"/>
      <name val="arial"/>
      <family val="2"/>
    </font>
    <font>
      <sz val="11"/>
      <color rgb="FF000000"/>
      <name val="Arial"/>
      <family val="2"/>
    </font>
    <font>
      <b/>
      <sz val="11"/>
      <color rgb="FF000000"/>
      <name val="Arial"/>
      <family val="2"/>
    </font>
    <font>
      <b/>
      <sz val="10"/>
      <color rgb="FF000000"/>
      <name val="Arial"/>
      <family val="2"/>
    </font>
    <font>
      <sz val="12"/>
      <color rgb="FF000000"/>
      <name val="Arial"/>
      <family val="2"/>
    </font>
    <font>
      <b/>
      <sz val="14"/>
      <color rgb="FF000000"/>
      <name val="Arial"/>
      <family val="2"/>
    </font>
    <font>
      <b/>
      <u/>
      <sz val="12"/>
      <color rgb="FFFFFFFF"/>
      <name val="Arial"/>
      <family val="2"/>
    </font>
    <font>
      <b/>
      <sz val="12"/>
      <color rgb="FFFFFFFF"/>
      <name val="Arial"/>
      <family val="2"/>
    </font>
    <font>
      <b/>
      <vertAlign val="superscript"/>
      <sz val="12"/>
      <color rgb="FFFFFFFF"/>
      <name val="Arial"/>
      <family val="2"/>
    </font>
    <font>
      <b/>
      <vertAlign val="superscript"/>
      <sz val="12"/>
      <color rgb="FF000000"/>
      <name val="Arial"/>
      <family val="2"/>
    </font>
    <font>
      <b/>
      <u/>
      <sz val="11"/>
      <color rgb="FF000000"/>
      <name val="Arial"/>
      <family val="2"/>
    </font>
    <font>
      <sz val="14"/>
      <color rgb="FF3366FF"/>
      <name val="Arial"/>
      <family val="2"/>
    </font>
    <font>
      <sz val="10"/>
      <color rgb="FF0000FF"/>
      <name val="Arial"/>
      <family val="2"/>
    </font>
    <font>
      <sz val="10"/>
      <name val="Arial"/>
      <family val="2"/>
    </font>
    <font>
      <b/>
      <i/>
      <sz val="14"/>
      <name val="Arial"/>
      <family val="2"/>
    </font>
    <font>
      <b/>
      <i/>
      <sz val="12"/>
      <color rgb="FF4F81BD"/>
      <name val="Arial"/>
      <family val="2"/>
    </font>
    <font>
      <b/>
      <sz val="10"/>
      <color rgb="FF0000FF"/>
      <name val="Arial"/>
      <family val="2"/>
    </font>
    <font>
      <b/>
      <sz val="12"/>
      <color rgb="FF993300"/>
      <name val="Arial"/>
      <family val="2"/>
    </font>
    <font>
      <b/>
      <vertAlign val="superscript"/>
      <sz val="12"/>
      <color rgb="FF0000FF"/>
      <name val="Arial"/>
      <family val="2"/>
    </font>
    <font>
      <b/>
      <sz val="10"/>
      <color theme="9"/>
      <name val="Arial"/>
      <family val="2"/>
    </font>
    <font>
      <b/>
      <i/>
      <sz val="12"/>
      <color rgb="FF0000FF"/>
      <name val="Arial"/>
      <family val="2"/>
    </font>
    <font>
      <b/>
      <i/>
      <sz val="12"/>
      <color indexed="12"/>
      <name val="Arial"/>
      <family val="2"/>
    </font>
    <font>
      <b/>
      <i/>
      <sz val="10"/>
      <name val="Arial"/>
      <family val="2"/>
    </font>
    <font>
      <i/>
      <sz val="12"/>
      <name val="Arial"/>
      <family val="2"/>
    </font>
    <font>
      <b/>
      <i/>
      <sz val="11"/>
      <name val="Arial"/>
      <family val="2"/>
    </font>
    <font>
      <b/>
      <sz val="14"/>
      <color rgb="FF0000FF"/>
      <name val="Arial"/>
      <family val="2"/>
    </font>
    <font>
      <b/>
      <i/>
      <sz val="14"/>
      <color rgb="FF0000FF"/>
      <name val="Arial"/>
      <family val="2"/>
    </font>
    <font>
      <i/>
      <u/>
      <sz val="10"/>
      <name val="Arial"/>
      <family val="2"/>
    </font>
    <font>
      <b/>
      <i/>
      <sz val="8"/>
      <color rgb="FFFF0000"/>
      <name val="Arial"/>
      <family val="2"/>
    </font>
    <font>
      <b/>
      <i/>
      <sz val="9"/>
      <color rgb="FFFF0000"/>
      <name val="Arial"/>
      <family val="2"/>
    </font>
    <font>
      <sz val="7"/>
      <name val="Arial"/>
      <family val="2"/>
    </font>
    <font>
      <b/>
      <sz val="8"/>
      <color theme="9"/>
      <name val="Arial"/>
      <family val="2"/>
    </font>
    <font>
      <b/>
      <sz val="11"/>
      <color rgb="FF0000FF"/>
      <name val="Arial"/>
      <family val="2"/>
    </font>
    <font>
      <sz val="11"/>
      <color rgb="FF0000FF"/>
      <name val="Arial"/>
      <family val="2"/>
    </font>
    <font>
      <b/>
      <vertAlign val="superscript"/>
      <sz val="11"/>
      <color indexed="8"/>
      <name val="Arial"/>
      <family val="2"/>
    </font>
    <font>
      <b/>
      <sz val="10"/>
      <color indexed="9"/>
      <name val="Arial"/>
      <family val="2"/>
    </font>
    <font>
      <b/>
      <vertAlign val="superscript"/>
      <sz val="11"/>
      <color rgb="FF000000"/>
      <name val="Arial"/>
      <family val="2"/>
    </font>
    <font>
      <sz val="10"/>
      <color rgb="FF0066FF"/>
      <name val="Arial"/>
      <family val="2"/>
    </font>
    <font>
      <sz val="14"/>
      <color rgb="FFFF0000"/>
      <name val="Arial"/>
      <family val="2"/>
    </font>
    <font>
      <sz val="14"/>
      <color rgb="FF0066FF"/>
      <name val="Arial"/>
      <family val="2"/>
    </font>
    <font>
      <b/>
      <sz val="12"/>
      <color rgb="FF0066FF"/>
      <name val="Arial"/>
      <family val="2"/>
    </font>
    <font>
      <sz val="11"/>
      <color theme="0" tint="-0.34998626667073579"/>
      <name val="Calibri"/>
      <family val="2"/>
    </font>
    <font>
      <sz val="9"/>
      <color indexed="81"/>
      <name val="Tahoma"/>
      <charset val="1"/>
    </font>
    <font>
      <b/>
      <sz val="9"/>
      <color indexed="81"/>
      <name val="Tahoma"/>
      <charset val="1"/>
    </font>
    <font>
      <sz val="18"/>
      <color indexed="81"/>
      <name val="Tahoma"/>
      <family val="2"/>
    </font>
    <font>
      <sz val="9"/>
      <color indexed="81"/>
      <name val="Tahoma"/>
      <family val="2"/>
    </font>
    <font>
      <sz val="20"/>
      <color indexed="81"/>
      <name val="Tahoma"/>
      <family val="2"/>
    </font>
    <font>
      <b/>
      <sz val="24"/>
      <name val="arial"/>
      <family val="2"/>
    </font>
    <font>
      <sz val="9"/>
      <color indexed="23"/>
      <name val="Arial"/>
      <family val="2"/>
    </font>
    <font>
      <b/>
      <sz val="9"/>
      <color indexed="60"/>
      <name val="Arial"/>
      <family val="2"/>
    </font>
    <font>
      <b/>
      <sz val="9"/>
      <color rgb="FF00B050"/>
      <name val="Arial"/>
      <family val="2"/>
    </font>
    <font>
      <sz val="7"/>
      <color indexed="12"/>
      <name val="Arial"/>
      <family val="2"/>
    </font>
  </fonts>
  <fills count="7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rgb="FF92D050"/>
        <bgColor indexed="64"/>
      </patternFill>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indexed="26"/>
      </patternFill>
    </fill>
    <fill>
      <patternFill patternType="solid">
        <fgColor indexed="18"/>
      </patternFill>
    </fill>
    <fill>
      <patternFill patternType="solid">
        <fgColor indexed="62"/>
        <bgColor indexed="64"/>
      </patternFill>
    </fill>
    <fill>
      <patternFill patternType="solid">
        <fgColor indexed="44"/>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0"/>
        <bgColor indexed="64"/>
      </patternFill>
    </fill>
    <fill>
      <patternFill patternType="solid">
        <fgColor indexed="15"/>
      </patternFill>
    </fill>
    <fill>
      <patternFill patternType="solid">
        <fgColor rgb="FFFFC00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C0C0C0"/>
        <bgColor indexed="64"/>
      </patternFill>
    </fill>
    <fill>
      <patternFill patternType="solid">
        <fgColor rgb="FFFFFFFF"/>
        <bgColor indexed="64"/>
      </patternFill>
    </fill>
    <fill>
      <patternFill patternType="solid">
        <fgColor theme="4"/>
      </patternFill>
    </fill>
    <fill>
      <patternFill patternType="solid">
        <fgColor theme="4" tint="0.59999389629810485"/>
        <bgColor indexed="65"/>
      </patternFill>
    </fill>
    <fill>
      <patternFill patternType="solid">
        <fgColor theme="8" tint="0.39997558519241921"/>
        <bgColor indexed="65"/>
      </patternFill>
    </fill>
    <fill>
      <patternFill patternType="solid">
        <fgColor indexed="18"/>
        <bgColor indexed="64"/>
      </patternFill>
    </fill>
    <fill>
      <patternFill patternType="solid">
        <fgColor indexed="23"/>
        <bgColor indexed="64"/>
      </patternFill>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theme="7" tint="-0.24994659260841701"/>
        <bgColor indexed="64"/>
      </patternFill>
    </fill>
    <fill>
      <patternFill patternType="solid">
        <fgColor theme="6" tint="-0.24994659260841701"/>
        <bgColor indexed="64"/>
      </patternFill>
    </fill>
    <fill>
      <patternFill patternType="solid">
        <fgColor indexed="55"/>
      </patternFill>
    </fill>
    <fill>
      <patternFill patternType="solid">
        <fgColor rgb="FFFFCC99"/>
        <bgColor indexed="64"/>
      </patternFill>
    </fill>
    <fill>
      <patternFill patternType="solid">
        <fgColor indexed="26"/>
        <bgColor indexed="64"/>
      </patternFill>
    </fill>
    <fill>
      <patternFill patternType="solid">
        <fgColor indexed="15"/>
        <bgColor indexed="64"/>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theme="4" tint="0.59996337778862885"/>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theme="4"/>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theme="8" tint="0.79995117038483843"/>
        <bgColor indexed="64"/>
      </patternFill>
    </fill>
  </fills>
  <borders count="148">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medium">
        <color indexed="64"/>
      </left>
      <right style="medium">
        <color indexed="64"/>
      </right>
      <top/>
      <bottom/>
      <diagonal/>
    </border>
    <border>
      <left style="thick">
        <color indexed="64"/>
      </left>
      <right style="thin">
        <color indexed="64"/>
      </right>
      <top style="thick">
        <color indexed="64"/>
      </top>
      <bottom/>
      <diagonal/>
    </border>
    <border>
      <left/>
      <right style="thick">
        <color indexed="64"/>
      </right>
      <top/>
      <bottom style="thick">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9"/>
      </left>
      <right style="medium">
        <color indexed="64"/>
      </right>
      <top style="medium">
        <color indexed="64"/>
      </top>
      <bottom style="medium">
        <color indexed="8"/>
      </bottom>
      <diagonal/>
    </border>
    <border>
      <left/>
      <right style="medium">
        <color indexed="8"/>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medium">
        <color indexed="9"/>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3"/>
      </left>
      <right/>
      <top style="thick">
        <color theme="3"/>
      </top>
      <bottom style="thin">
        <color theme="3"/>
      </bottom>
      <diagonal/>
    </border>
    <border>
      <left/>
      <right/>
      <top style="thick">
        <color theme="3"/>
      </top>
      <bottom style="thin">
        <color theme="3"/>
      </bottom>
      <diagonal/>
    </border>
    <border>
      <left/>
      <right style="thin">
        <color theme="3"/>
      </right>
      <top style="thick">
        <color theme="3"/>
      </top>
      <bottom style="thin">
        <color theme="3"/>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medium">
        <color auto="1"/>
      </bottom>
      <diagonal/>
    </border>
    <border>
      <left style="thin">
        <color auto="1"/>
      </left>
      <right style="double">
        <color auto="1"/>
      </right>
      <top style="thin">
        <color auto="1"/>
      </top>
      <bottom style="thin">
        <color auto="1"/>
      </bottom>
      <diagonal/>
    </border>
    <border>
      <left/>
      <right style="thick">
        <color auto="1"/>
      </right>
      <top/>
      <bottom style="thick">
        <color auto="1"/>
      </bottom>
      <diagonal/>
    </border>
    <border>
      <left/>
      <right/>
      <top style="thin">
        <color auto="1"/>
      </top>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diagonal/>
    </border>
    <border>
      <left style="medium">
        <color indexed="9"/>
      </left>
      <right style="medium">
        <color indexed="9"/>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medium">
        <color auto="1"/>
      </top>
      <bottom style="thin">
        <color auto="1"/>
      </bottom>
      <diagonal/>
    </border>
    <border>
      <left style="medium">
        <color auto="1"/>
      </left>
      <right style="thin">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bottom style="medium">
        <color auto="1"/>
      </bottom>
      <diagonal/>
    </border>
    <border>
      <left/>
      <right style="medium">
        <color indexed="9"/>
      </right>
      <top style="medium">
        <color auto="1"/>
      </top>
      <bottom style="medium">
        <color indexed="8"/>
      </bottom>
      <diagonal/>
    </border>
    <border>
      <left style="medium">
        <color indexed="9"/>
      </left>
      <right style="medium">
        <color indexed="9"/>
      </right>
      <top style="medium">
        <color auto="1"/>
      </top>
      <bottom style="medium">
        <color indexed="8"/>
      </bottom>
      <diagonal/>
    </border>
    <border>
      <left style="medium">
        <color indexed="9"/>
      </left>
      <right style="medium">
        <color auto="1"/>
      </right>
      <top style="medium">
        <color auto="1"/>
      </top>
      <bottom style="medium">
        <color indexed="8"/>
      </bottom>
      <diagonal/>
    </border>
    <border>
      <left style="thin">
        <color indexed="64"/>
      </left>
      <right style="medium">
        <color indexed="64"/>
      </right>
      <top style="medium">
        <color indexed="64"/>
      </top>
      <bottom/>
      <diagonal/>
    </border>
    <border>
      <left style="thin">
        <color theme="3"/>
      </left>
      <right style="thin">
        <color theme="3"/>
      </right>
      <top style="thick">
        <color theme="3"/>
      </top>
      <bottom style="thin">
        <color theme="3"/>
      </bottom>
      <diagonal/>
    </border>
    <border>
      <left style="thin">
        <color theme="3"/>
      </left>
      <right style="thin">
        <color theme="3"/>
      </right>
      <top style="thick">
        <color theme="3"/>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auto="1"/>
      </right>
      <top style="medium">
        <color indexed="8"/>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auto="1"/>
      </top>
      <bottom style="medium">
        <color indexed="64"/>
      </bottom>
      <diagonal/>
    </border>
    <border>
      <left/>
      <right/>
      <top style="medium">
        <color auto="1"/>
      </top>
      <bottom style="medium">
        <color indexed="64"/>
      </bottom>
      <diagonal/>
    </border>
    <border>
      <left/>
      <right style="medium">
        <color indexed="64"/>
      </right>
      <top style="medium">
        <color auto="1"/>
      </top>
      <bottom style="medium">
        <color indexed="64"/>
      </bottom>
      <diagonal/>
    </border>
    <border>
      <left/>
      <right style="medium">
        <color indexed="64"/>
      </right>
      <top style="medium">
        <color indexed="64"/>
      </top>
      <bottom style="medium">
        <color indexed="64"/>
      </bottom>
      <diagonal/>
    </border>
    <border>
      <left/>
      <right style="medium">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auto="1"/>
      </left>
      <right/>
      <top style="medium">
        <color auto="1"/>
      </top>
      <bottom/>
      <diagonal/>
    </border>
    <border>
      <left style="thin">
        <color indexed="9"/>
      </left>
      <right style="thin">
        <color indexed="9"/>
      </right>
      <top style="thin">
        <color indexed="9"/>
      </top>
      <bottom style="thin">
        <color indexed="9"/>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s>
  <cellStyleXfs count="456">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7" fillId="0" borderId="0" applyNumberFormat="0" applyFill="0" applyBorder="0" applyAlignment="0"/>
    <xf numFmtId="0" fontId="18" fillId="0" borderId="0"/>
    <xf numFmtId="165"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0" fontId="5" fillId="9" borderId="21" applyNumberFormat="0" applyFont="0" applyAlignment="0" applyProtection="0"/>
    <xf numFmtId="167" fontId="19" fillId="0" borderId="0" applyFont="0" applyFill="0" applyBorder="0">
      <alignment horizontal="right"/>
      <protection locked="0"/>
    </xf>
    <xf numFmtId="168" fontId="20" fillId="0" borderId="0">
      <alignment horizontal="center"/>
    </xf>
    <xf numFmtId="169" fontId="5" fillId="0" borderId="0" applyFont="0" applyFill="0" applyBorder="0" applyAlignment="0" applyProtection="0"/>
    <xf numFmtId="169" fontId="5" fillId="0" borderId="0" applyFont="0" applyFill="0" applyBorder="0" applyAlignment="0" applyProtection="0"/>
    <xf numFmtId="14" fontId="19" fillId="4" borderId="0" applyFont="0" applyBorder="0" applyAlignment="0">
      <alignment vertical="top"/>
    </xf>
    <xf numFmtId="170" fontId="19" fillId="4" borderId="0" applyFont="0" applyBorder="0" applyAlignment="0">
      <alignment vertical="top"/>
    </xf>
    <xf numFmtId="14" fontId="19" fillId="0" borderId="0" applyFont="0" applyFill="0" applyBorder="0" applyProtection="0">
      <alignment horizontal="center"/>
      <protection locked="0"/>
    </xf>
    <xf numFmtId="0" fontId="5" fillId="0" borderId="0">
      <alignment vertical="top"/>
    </xf>
    <xf numFmtId="171" fontId="8" fillId="0" borderId="0" applyFill="0" applyBorder="0">
      <alignment horizontal="right"/>
    </xf>
    <xf numFmtId="172" fontId="21" fillId="0" borderId="0" applyFont="0" applyFill="0" applyBorder="0" applyAlignment="0" applyProtection="0"/>
    <xf numFmtId="173" fontId="21" fillId="0" borderId="0" applyFont="0" applyFill="0" applyBorder="0" applyAlignment="0" applyProtection="0"/>
    <xf numFmtId="0" fontId="8" fillId="0" borderId="16" applyBorder="0"/>
    <xf numFmtId="0" fontId="8" fillId="0" borderId="16" applyBorder="0"/>
    <xf numFmtId="174" fontId="5" fillId="0" borderId="0" applyFont="0" applyFill="0" applyBorder="0" applyAlignment="0" applyProtection="0"/>
    <xf numFmtId="0" fontId="22" fillId="0" borderId="0" applyNumberFormat="0" applyFont="0" applyFill="0" applyBorder="0" applyAlignment="0">
      <alignment horizontal="left" vertical="top"/>
    </xf>
    <xf numFmtId="0" fontId="22" fillId="0" borderId="0" applyNumberFormat="0" applyFont="0" applyFill="0" applyBorder="0" applyAlignment="0">
      <alignment horizontal="left" vertical="top"/>
    </xf>
    <xf numFmtId="0" fontId="23" fillId="0" borderId="0" applyNumberFormat="0" applyFill="0" applyBorder="0" applyAlignment="0" applyProtection="0">
      <alignment vertical="top"/>
      <protection locked="0"/>
    </xf>
    <xf numFmtId="38" fontId="8" fillId="2" borderId="0" applyNumberFormat="0" applyBorder="0" applyAlignment="0" applyProtection="0"/>
    <xf numFmtId="175" fontId="8"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6" fillId="0" borderId="0" applyFill="0" applyBorder="0">
      <alignment horizontal="right"/>
      <protection locked="0"/>
    </xf>
    <xf numFmtId="175" fontId="6" fillId="0" borderId="0" applyFill="0" applyBorder="0">
      <alignment horizontal="right"/>
      <protection locked="0"/>
    </xf>
    <xf numFmtId="175" fontId="6"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6"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6"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6" fillId="0" borderId="0" applyFill="0" applyBorder="0">
      <alignment horizontal="right"/>
      <protection locked="0"/>
    </xf>
    <xf numFmtId="175" fontId="17" fillId="0" borderId="0" applyFill="0" applyBorder="0">
      <alignment horizontal="right"/>
      <protection locked="0"/>
    </xf>
    <xf numFmtId="175" fontId="6" fillId="0" borderId="0" applyFill="0" applyBorder="0">
      <alignment horizontal="right"/>
      <protection locked="0"/>
    </xf>
    <xf numFmtId="175" fontId="6"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6" fillId="0" borderId="0" applyFill="0" applyBorder="0">
      <alignment horizontal="right"/>
      <protection locked="0"/>
    </xf>
    <xf numFmtId="175" fontId="6"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7"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175" fontId="7" fillId="0" borderId="0" applyFill="0" applyBorder="0">
      <alignment horizontal="right"/>
      <protection locked="0"/>
    </xf>
    <xf numFmtId="175" fontId="24" fillId="0" borderId="0" applyFill="0" applyBorder="0">
      <alignment horizontal="right"/>
      <protection locked="0"/>
    </xf>
    <xf numFmtId="175" fontId="19" fillId="0" borderId="0" applyFill="0" applyBorder="0">
      <alignment horizontal="right"/>
      <protection locked="0"/>
    </xf>
    <xf numFmtId="175" fontId="19" fillId="0" borderId="0" applyFill="0" applyBorder="0">
      <alignment horizontal="right"/>
      <protection locked="0"/>
    </xf>
    <xf numFmtId="0" fontId="25" fillId="0" borderId="0">
      <alignment horizontal="left"/>
    </xf>
    <xf numFmtId="0" fontId="26" fillId="0" borderId="0" applyNumberFormat="0" applyFill="0" applyBorder="0" applyAlignment="0" applyProtection="0">
      <alignment vertical="top"/>
      <protection locked="0"/>
    </xf>
    <xf numFmtId="10" fontId="8" fillId="2" borderId="12" applyNumberFormat="0" applyBorder="0" applyAlignment="0" applyProtection="0"/>
    <xf numFmtId="0" fontId="26" fillId="0" borderId="0" applyNumberFormat="0" applyFill="0" applyBorder="0" applyAlignment="0" applyProtection="0">
      <alignment vertical="top"/>
      <protection locked="0"/>
    </xf>
    <xf numFmtId="0" fontId="27" fillId="10" borderId="0"/>
    <xf numFmtId="0" fontId="28" fillId="0" borderId="9"/>
    <xf numFmtId="0" fontId="29" fillId="11" borderId="0">
      <alignment vertical="center"/>
    </xf>
    <xf numFmtId="0" fontId="6" fillId="12" borderId="22">
      <alignment vertical="center" wrapText="1"/>
    </xf>
    <xf numFmtId="0" fontId="19" fillId="4" borderId="0" applyNumberFormat="0" applyFont="0" applyBorder="0" applyAlignment="0">
      <alignment vertical="top"/>
    </xf>
    <xf numFmtId="176" fontId="5" fillId="0" borderId="0"/>
    <xf numFmtId="0" fontId="5" fillId="0" borderId="0"/>
    <xf numFmtId="0" fontId="5" fillId="0" borderId="0"/>
    <xf numFmtId="0" fontId="4" fillId="0" borderId="0"/>
    <xf numFmtId="0" fontId="4" fillId="0" borderId="0"/>
    <xf numFmtId="0" fontId="30" fillId="0" borderId="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7" fontId="8" fillId="0" borderId="0" applyFont="0" applyFill="0" applyBorder="0">
      <alignment horizontal="right"/>
      <protection locked="0"/>
    </xf>
    <xf numFmtId="0" fontId="31" fillId="0" borderId="23" applyNumberFormat="0" applyBorder="0" applyAlignment="0"/>
    <xf numFmtId="4" fontId="32" fillId="13" borderId="24" applyNumberFormat="0" applyProtection="0">
      <alignment vertical="center"/>
    </xf>
    <xf numFmtId="4" fontId="33" fillId="13" borderId="24" applyNumberFormat="0" applyProtection="0">
      <alignment vertical="center"/>
    </xf>
    <xf numFmtId="4" fontId="34" fillId="13" borderId="24" applyNumberFormat="0" applyProtection="0">
      <alignment horizontal="left" vertical="center" indent="1"/>
    </xf>
    <xf numFmtId="4" fontId="34" fillId="14" borderId="0" applyNumberFormat="0" applyProtection="0">
      <alignment horizontal="left" vertical="center" indent="1"/>
    </xf>
    <xf numFmtId="4" fontId="34" fillId="15" borderId="24" applyNumberFormat="0" applyProtection="0">
      <alignment horizontal="right" vertical="center"/>
    </xf>
    <xf numFmtId="4" fontId="34" fillId="16" borderId="24" applyNumberFormat="0" applyProtection="0">
      <alignment horizontal="right" vertical="center"/>
    </xf>
    <xf numFmtId="4" fontId="34" fillId="17" borderId="24" applyNumberFormat="0" applyProtection="0">
      <alignment horizontal="right" vertical="center"/>
    </xf>
    <xf numFmtId="4" fontId="34" fillId="4" borderId="24" applyNumberFormat="0" applyProtection="0">
      <alignment horizontal="right" vertical="center"/>
    </xf>
    <xf numFmtId="4" fontId="34" fillId="18" borderId="24" applyNumberFormat="0" applyProtection="0">
      <alignment horizontal="right" vertical="center"/>
    </xf>
    <xf numFmtId="4" fontId="34" fillId="19" borderId="24" applyNumberFormat="0" applyProtection="0">
      <alignment horizontal="right" vertical="center"/>
    </xf>
    <xf numFmtId="4" fontId="34" fillId="20" borderId="24" applyNumberFormat="0" applyProtection="0">
      <alignment horizontal="right" vertical="center"/>
    </xf>
    <xf numFmtId="4" fontId="34" fillId="21" borderId="24" applyNumberFormat="0" applyProtection="0">
      <alignment horizontal="right" vertical="center"/>
    </xf>
    <xf numFmtId="4" fontId="34" fillId="22" borderId="24" applyNumberFormat="0" applyProtection="0">
      <alignment horizontal="right" vertical="center"/>
    </xf>
    <xf numFmtId="4" fontId="32" fillId="23" borderId="25" applyNumberFormat="0" applyProtection="0">
      <alignment horizontal="left" vertical="center" indent="1"/>
    </xf>
    <xf numFmtId="4" fontId="32" fillId="12" borderId="0" applyNumberFormat="0" applyProtection="0">
      <alignment horizontal="left" vertical="center" indent="1"/>
    </xf>
    <xf numFmtId="4" fontId="32" fillId="14" borderId="0" applyNumberFormat="0" applyProtection="0">
      <alignment horizontal="left" vertical="center" indent="1"/>
    </xf>
    <xf numFmtId="4" fontId="34" fillId="12" borderId="24" applyNumberFormat="0" applyProtection="0">
      <alignment horizontal="right" vertical="center"/>
    </xf>
    <xf numFmtId="4" fontId="12" fillId="12" borderId="0" applyNumberFormat="0" applyProtection="0">
      <alignment horizontal="left" vertical="center" indent="1"/>
    </xf>
    <xf numFmtId="4" fontId="12" fillId="14" borderId="0" applyNumberFormat="0" applyProtection="0">
      <alignment horizontal="left" vertical="center" indent="1"/>
    </xf>
    <xf numFmtId="4" fontId="34" fillId="3" borderId="24" applyNumberFormat="0" applyProtection="0">
      <alignment vertical="center"/>
    </xf>
    <xf numFmtId="4" fontId="35" fillId="3" borderId="24" applyNumberFormat="0" applyProtection="0">
      <alignment vertical="center"/>
    </xf>
    <xf numFmtId="4" fontId="32" fillId="12" borderId="26" applyNumberFormat="0" applyProtection="0">
      <alignment horizontal="left" vertical="center" indent="1"/>
    </xf>
    <xf numFmtId="4" fontId="36" fillId="3" borderId="0" applyNumberFormat="0" applyProtection="0">
      <alignment horizontal="right" vertical="center"/>
    </xf>
    <xf numFmtId="4" fontId="35" fillId="3" borderId="24" applyNumberFormat="0" applyProtection="0">
      <alignment horizontal="right" vertical="center"/>
    </xf>
    <xf numFmtId="4" fontId="32" fillId="12" borderId="24" applyNumberFormat="0" applyProtection="0">
      <alignment horizontal="left" vertical="center" indent="1"/>
    </xf>
    <xf numFmtId="4" fontId="37" fillId="24" borderId="26" applyNumberFormat="0" applyProtection="0">
      <alignment horizontal="left" vertical="center" indent="1"/>
    </xf>
    <xf numFmtId="4" fontId="38" fillId="3" borderId="24" applyNumberFormat="0" applyProtection="0">
      <alignment horizontal="right" vertical="center"/>
    </xf>
    <xf numFmtId="0" fontId="39" fillId="0" borderId="0" applyNumberFormat="0" applyFont="0" applyFill="0" applyBorder="0" applyAlignment="0" applyProtection="0"/>
    <xf numFmtId="0" fontId="5" fillId="0" borderId="0"/>
    <xf numFmtId="0" fontId="5" fillId="0" borderId="0"/>
    <xf numFmtId="178" fontId="5" fillId="0" borderId="0"/>
    <xf numFmtId="0" fontId="6" fillId="0" borderId="0">
      <alignment horizontal="center"/>
    </xf>
    <xf numFmtId="0" fontId="6" fillId="0" borderId="0">
      <alignment horizontal="left"/>
    </xf>
    <xf numFmtId="0" fontId="28" fillId="0" borderId="0"/>
    <xf numFmtId="0" fontId="17" fillId="0" borderId="27" applyBorder="0"/>
    <xf numFmtId="0" fontId="17" fillId="0" borderId="27" applyBorder="0"/>
    <xf numFmtId="0" fontId="16" fillId="0" borderId="28" applyBorder="0"/>
    <xf numFmtId="0" fontId="16" fillId="0" borderId="28" applyBorder="0"/>
    <xf numFmtId="0" fontId="31" fillId="25" borderId="23" applyNumberFormat="0" applyBorder="0" applyAlignment="0">
      <protection locked="0"/>
    </xf>
    <xf numFmtId="0" fontId="40" fillId="0" borderId="29" applyBorder="0"/>
    <xf numFmtId="179" fontId="21" fillId="0" borderId="0" applyFont="0" applyFill="0" applyBorder="0" applyAlignment="0" applyProtection="0"/>
    <xf numFmtId="180" fontId="2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5" fillId="0" borderId="0" applyFont="0" applyFill="0" applyBorder="0" applyAlignment="0" applyProtection="0"/>
    <xf numFmtId="0" fontId="72" fillId="38" borderId="0" applyNumberFormat="0" applyBorder="0" applyAlignment="0" applyProtection="0"/>
    <xf numFmtId="0" fontId="72" fillId="38" borderId="0" applyNumberFormat="0" applyBorder="0" applyAlignment="0" applyProtection="0"/>
    <xf numFmtId="0" fontId="72" fillId="39" borderId="0" applyNumberFormat="0" applyBorder="0" applyAlignment="0" applyProtection="0"/>
    <xf numFmtId="0" fontId="72" fillId="39" borderId="0" applyNumberFormat="0" applyBorder="0" applyAlignment="0" applyProtection="0"/>
    <xf numFmtId="0" fontId="72" fillId="40" borderId="0" applyNumberFormat="0" applyBorder="0" applyAlignment="0" applyProtection="0"/>
    <xf numFmtId="0" fontId="72" fillId="40" borderId="0" applyNumberFormat="0" applyBorder="0" applyAlignment="0" applyProtection="0"/>
    <xf numFmtId="0" fontId="72" fillId="41" borderId="0" applyNumberFormat="0" applyBorder="0" applyAlignment="0" applyProtection="0"/>
    <xf numFmtId="0" fontId="72" fillId="41"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3" borderId="0" applyNumberFormat="0" applyBorder="0" applyAlignment="0" applyProtection="0"/>
    <xf numFmtId="0" fontId="72" fillId="43" borderId="0" applyNumberFormat="0" applyBorder="0" applyAlignment="0" applyProtection="0"/>
    <xf numFmtId="0" fontId="72" fillId="44" borderId="0" applyNumberFormat="0" applyBorder="0" applyAlignment="0" applyProtection="0"/>
    <xf numFmtId="0" fontId="3" fillId="33" borderId="0" applyNumberFormat="0" applyBorder="0" applyAlignment="0" applyProtection="0"/>
    <xf numFmtId="0" fontId="72" fillId="44"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1" borderId="0" applyNumberFormat="0" applyBorder="0" applyAlignment="0" applyProtection="0"/>
    <xf numFmtId="0" fontId="72" fillId="41"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7" borderId="0" applyNumberFormat="0" applyBorder="0" applyAlignment="0" applyProtection="0"/>
    <xf numFmtId="0" fontId="72" fillId="47" borderId="0" applyNumberFormat="0" applyBorder="0" applyAlignment="0" applyProtection="0"/>
    <xf numFmtId="0" fontId="73" fillId="48"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49" borderId="0" applyNumberFormat="0" applyBorder="0" applyAlignment="0" applyProtection="0"/>
    <xf numFmtId="0" fontId="73" fillId="50" borderId="0" applyNumberFormat="0" applyBorder="0" applyAlignment="0" applyProtection="0"/>
    <xf numFmtId="0" fontId="73" fillId="51" borderId="0" applyNumberFormat="0" applyBorder="0" applyAlignment="0" applyProtection="0"/>
    <xf numFmtId="0" fontId="73" fillId="52" borderId="0" applyNumberFormat="0" applyBorder="0" applyAlignment="0" applyProtection="0"/>
    <xf numFmtId="0" fontId="57" fillId="32" borderId="0" applyNumberFormat="0" applyBorder="0" applyAlignment="0" applyProtection="0"/>
    <xf numFmtId="0" fontId="73" fillId="53" borderId="0" applyNumberFormat="0" applyBorder="0" applyAlignment="0" applyProtection="0"/>
    <xf numFmtId="0" fontId="73" fillId="54" borderId="0" applyNumberFormat="0" applyBorder="0" applyAlignment="0" applyProtection="0"/>
    <xf numFmtId="0" fontId="73" fillId="49" borderId="0" applyNumberFormat="0" applyBorder="0" applyAlignment="0" applyProtection="0"/>
    <xf numFmtId="0" fontId="73" fillId="50" borderId="0" applyNumberFormat="0" applyBorder="0" applyAlignment="0" applyProtection="0"/>
    <xf numFmtId="0" fontId="73" fillId="55" borderId="0" applyNumberFormat="0" applyBorder="0" applyAlignment="0" applyProtection="0"/>
    <xf numFmtId="0" fontId="74" fillId="0" borderId="0" applyNumberFormat="0" applyFill="0" applyBorder="0" applyAlignment="0" applyProtection="0"/>
    <xf numFmtId="0" fontId="75" fillId="56" borderId="80" applyNumberFormat="0" applyAlignment="0" applyProtection="0"/>
    <xf numFmtId="0" fontId="76" fillId="0" borderId="81" applyNumberFormat="0" applyFill="0" applyAlignment="0" applyProtection="0"/>
    <xf numFmtId="0" fontId="72" fillId="9" borderId="21" applyNumberFormat="0" applyFont="0" applyAlignment="0" applyProtection="0"/>
    <xf numFmtId="0" fontId="77" fillId="43" borderId="80" applyNumberFormat="0" applyAlignment="0" applyProtection="0"/>
    <xf numFmtId="44" fontId="5" fillId="0" borderId="0" applyFont="0" applyFill="0" applyBorder="0" applyAlignment="0" applyProtection="0"/>
    <xf numFmtId="44" fontId="5" fillId="0" borderId="0" applyFont="0" applyFill="0" applyBorder="0" applyAlignment="0" applyProtection="0"/>
    <xf numFmtId="0" fontId="78" fillId="39" borderId="0" applyNumberFormat="0" applyBorder="0" applyAlignment="0" applyProtection="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80" fillId="57" borderId="0" applyNumberFormat="0" applyBorder="0" applyAlignment="0" applyProtection="0"/>
    <xf numFmtId="0" fontId="3" fillId="0" borderId="0"/>
    <xf numFmtId="0" fontId="4" fillId="0" borderId="0"/>
    <xf numFmtId="0" fontId="4" fillId="0" borderId="0"/>
    <xf numFmtId="0" fontId="5" fillId="0" borderId="0"/>
    <xf numFmtId="0" fontId="5" fillId="0" borderId="0"/>
    <xf numFmtId="0" fontId="5" fillId="0" borderId="0"/>
    <xf numFmtId="0" fontId="5" fillId="0" borderId="0">
      <alignment wrapText="1"/>
    </xf>
    <xf numFmtId="0" fontId="5" fillId="0" borderId="0"/>
    <xf numFmtId="0" fontId="5" fillId="0" borderId="0"/>
    <xf numFmtId="0" fontId="81" fillId="58" borderId="12">
      <alignment horizontal="center" vertical="center" wrapText="1"/>
    </xf>
    <xf numFmtId="9" fontId="5" fillId="0" borderId="0" applyFont="0" applyFill="0" applyBorder="0" applyAlignment="0" applyProtection="0"/>
    <xf numFmtId="9" fontId="5" fillId="0" borderId="0" applyFont="0" applyFill="0" applyBorder="0" applyAlignment="0" applyProtection="0"/>
    <xf numFmtId="0" fontId="82" fillId="40" borderId="0" applyNumberFormat="0" applyBorder="0" applyAlignment="0" applyProtection="0"/>
    <xf numFmtId="0" fontId="83" fillId="56" borderId="82" applyNumberFormat="0" applyAlignment="0" applyProtection="0"/>
    <xf numFmtId="0" fontId="81" fillId="34" borderId="12">
      <alignment horizontal="center" vertical="center" wrapText="1"/>
    </xf>
    <xf numFmtId="0" fontId="81" fillId="59" borderId="12">
      <alignment horizontal="center" vertical="center" wrapText="1"/>
    </xf>
    <xf numFmtId="0" fontId="84" fillId="0" borderId="0" applyNumberFormat="0" applyFill="0" applyBorder="0" applyAlignment="0" applyProtection="0"/>
    <xf numFmtId="0" fontId="85" fillId="0" borderId="0" applyNumberFormat="0" applyFill="0" applyBorder="0" applyAlignment="0" applyProtection="0"/>
    <xf numFmtId="0" fontId="86" fillId="0" borderId="83" applyNumberFormat="0" applyFill="0" applyAlignment="0" applyProtection="0"/>
    <xf numFmtId="0" fontId="87" fillId="0" borderId="84" applyNumberFormat="0" applyFill="0" applyAlignment="0" applyProtection="0"/>
    <xf numFmtId="0" fontId="88" fillId="0" borderId="85" applyNumberFormat="0" applyFill="0" applyAlignment="0" applyProtection="0"/>
    <xf numFmtId="0" fontId="88" fillId="0" borderId="0" applyNumberFormat="0" applyFill="0" applyBorder="0" applyAlignment="0" applyProtection="0"/>
    <xf numFmtId="0" fontId="89" fillId="0" borderId="86" applyNumberFormat="0" applyFill="0" applyAlignment="0" applyProtection="0"/>
    <xf numFmtId="0" fontId="90" fillId="60" borderId="87" applyNumberFormat="0" applyAlignment="0" applyProtection="0"/>
    <xf numFmtId="0" fontId="2" fillId="0" borderId="0"/>
    <xf numFmtId="0" fontId="2" fillId="33" borderId="0" applyNumberFormat="0" applyBorder="0" applyAlignment="0" applyProtection="0"/>
    <xf numFmtId="0" fontId="2" fillId="0" borderId="0"/>
    <xf numFmtId="0" fontId="5" fillId="0" borderId="0"/>
    <xf numFmtId="9" fontId="105" fillId="0" borderId="0" applyFont="0" applyFill="0" applyBorder="0" applyAlignment="0" applyProtection="0"/>
    <xf numFmtId="44" fontId="105" fillId="0" borderId="0" applyFont="0" applyFill="0" applyBorder="0" applyAlignment="0" applyProtection="0"/>
    <xf numFmtId="164" fontId="105" fillId="0" borderId="0" applyFont="0" applyFill="0" applyBorder="0" applyAlignment="0" applyProtection="0"/>
    <xf numFmtId="0" fontId="106" fillId="0" borderId="0"/>
    <xf numFmtId="0" fontId="5" fillId="62" borderId="21" applyNumberFormat="0" applyFont="0" applyAlignment="0" applyProtection="0"/>
    <xf numFmtId="14" fontId="19" fillId="4" borderId="0" applyFont="0" applyBorder="0"/>
    <xf numFmtId="170" fontId="19" fillId="4" borderId="0" applyFont="0" applyBorder="0"/>
    <xf numFmtId="14" fontId="19" fillId="0" borderId="0" applyFont="0" applyFill="0" applyBorder="0">
      <alignment horizontal="center"/>
      <protection locked="0"/>
    </xf>
    <xf numFmtId="0" fontId="22" fillId="0" borderId="0" applyNumberFormat="0" applyFont="0" applyFill="0" applyBorder="0"/>
    <xf numFmtId="0" fontId="22" fillId="0" borderId="0" applyNumberFormat="0" applyFont="0" applyFill="0" applyBorder="0"/>
    <xf numFmtId="0" fontId="23" fillId="0" borderId="0" applyNumberFormat="0" applyFill="0" applyBorder="0">
      <protection locked="0"/>
    </xf>
    <xf numFmtId="0" fontId="8" fillId="2" borderId="0" applyNumberFormat="0" applyBorder="0" applyAlignment="0" applyProtection="0"/>
    <xf numFmtId="0" fontId="107" fillId="0" borderId="0">
      <alignment horizontal="left"/>
    </xf>
    <xf numFmtId="0" fontId="26" fillId="0" borderId="0" applyNumberFormat="0" applyFill="0" applyBorder="0">
      <protection locked="0"/>
    </xf>
    <xf numFmtId="0" fontId="8" fillId="2" borderId="88" applyNumberFormat="0" applyBorder="0" applyAlignment="0" applyProtection="0"/>
    <xf numFmtId="0" fontId="26" fillId="0" borderId="0" applyNumberFormat="0" applyFill="0" applyBorder="0">
      <protection locked="0"/>
    </xf>
    <xf numFmtId="0" fontId="27" fillId="35" borderId="0"/>
    <xf numFmtId="0" fontId="108" fillId="0" borderId="92"/>
    <xf numFmtId="0" fontId="19" fillId="4" borderId="0" applyNumberFormat="0" applyFont="0" applyBorder="0"/>
    <xf numFmtId="0" fontId="1" fillId="0" borderId="0"/>
    <xf numFmtId="0" fontId="31" fillId="0" borderId="93" applyNumberFormat="0" applyBorder="0" applyAlignment="0"/>
    <xf numFmtId="0" fontId="32" fillId="13" borderId="24" applyNumberFormat="0" applyProtection="0">
      <alignment vertical="center"/>
    </xf>
    <xf numFmtId="0" fontId="33" fillId="13" borderId="24" applyNumberFormat="0" applyProtection="0">
      <alignment vertical="center"/>
    </xf>
    <xf numFmtId="0" fontId="34" fillId="13" borderId="24" applyNumberFormat="0" applyProtection="0">
      <alignment horizontal="left" vertical="center" indent="1"/>
    </xf>
    <xf numFmtId="0" fontId="34" fillId="14" borderId="0" applyNumberFormat="0" applyProtection="0">
      <alignment horizontal="left" vertical="center" indent="1"/>
    </xf>
    <xf numFmtId="0" fontId="34" fillId="15" borderId="24" applyNumberFormat="0" applyProtection="0">
      <alignment horizontal="right" vertical="center"/>
    </xf>
    <xf numFmtId="0" fontId="34" fillId="16" borderId="24" applyNumberFormat="0" applyProtection="0">
      <alignment horizontal="right" vertical="center"/>
    </xf>
    <xf numFmtId="0" fontId="34" fillId="17" borderId="24" applyNumberFormat="0" applyProtection="0">
      <alignment horizontal="right" vertical="center"/>
    </xf>
    <xf numFmtId="0" fontId="34" fillId="4" borderId="24" applyNumberFormat="0" applyProtection="0">
      <alignment horizontal="right" vertical="center"/>
    </xf>
    <xf numFmtId="0" fontId="34" fillId="18" borderId="24" applyNumberFormat="0" applyProtection="0">
      <alignment horizontal="right" vertical="center"/>
    </xf>
    <xf numFmtId="0" fontId="34" fillId="19" borderId="24" applyNumberFormat="0" applyProtection="0">
      <alignment horizontal="right" vertical="center"/>
    </xf>
    <xf numFmtId="0" fontId="34" fillId="20" borderId="24" applyNumberFormat="0" applyProtection="0">
      <alignment horizontal="right" vertical="center"/>
    </xf>
    <xf numFmtId="0" fontId="34" fillId="21" borderId="24" applyNumberFormat="0" applyProtection="0">
      <alignment horizontal="right" vertical="center"/>
    </xf>
    <xf numFmtId="0" fontId="34" fillId="22" borderId="24" applyNumberFormat="0" applyProtection="0">
      <alignment horizontal="right" vertical="center"/>
    </xf>
    <xf numFmtId="0" fontId="32" fillId="23" borderId="25" applyNumberFormat="0" applyProtection="0">
      <alignment horizontal="left" vertical="center" indent="1"/>
    </xf>
    <xf numFmtId="0" fontId="32" fillId="12" borderId="0" applyNumberFormat="0" applyProtection="0">
      <alignment horizontal="left" vertical="center" indent="1"/>
    </xf>
    <xf numFmtId="0" fontId="32" fillId="14" borderId="0" applyNumberFormat="0" applyProtection="0">
      <alignment horizontal="left" vertical="center" indent="1"/>
    </xf>
    <xf numFmtId="0" fontId="34" fillId="12" borderId="24" applyNumberFormat="0" applyProtection="0">
      <alignment horizontal="right" vertical="center"/>
    </xf>
    <xf numFmtId="0" fontId="12" fillId="12" borderId="0" applyNumberFormat="0" applyProtection="0">
      <alignment horizontal="left" vertical="center" indent="1"/>
    </xf>
    <xf numFmtId="0" fontId="12" fillId="14" borderId="0" applyNumberFormat="0" applyProtection="0">
      <alignment horizontal="left" vertical="center" indent="1"/>
    </xf>
    <xf numFmtId="0" fontId="34" fillId="3" borderId="24" applyNumberFormat="0" applyProtection="0">
      <alignment vertical="center"/>
    </xf>
    <xf numFmtId="0" fontId="35" fillId="3" borderId="24" applyNumberFormat="0" applyProtection="0">
      <alignment vertical="center"/>
    </xf>
    <xf numFmtId="0" fontId="32" fillId="12" borderId="26" applyNumberFormat="0" applyProtection="0">
      <alignment horizontal="left" vertical="center" indent="1"/>
    </xf>
    <xf numFmtId="0" fontId="36" fillId="3" borderId="0" applyNumberFormat="0" applyProtection="0">
      <alignment horizontal="right" vertical="center"/>
    </xf>
    <xf numFmtId="0" fontId="35" fillId="3" borderId="24" applyNumberFormat="0" applyProtection="0">
      <alignment horizontal="right" vertical="center"/>
    </xf>
    <xf numFmtId="0" fontId="32" fillId="12" borderId="24" applyNumberFormat="0" applyProtection="0">
      <alignment horizontal="left" vertical="center" indent="1"/>
    </xf>
    <xf numFmtId="0" fontId="37" fillId="24" borderId="26" applyNumberFormat="0" applyProtection="0">
      <alignment horizontal="left" vertical="center" indent="1"/>
    </xf>
    <xf numFmtId="0" fontId="38" fillId="3" borderId="24" applyNumberFormat="0" applyProtection="0">
      <alignment horizontal="right" vertical="center"/>
    </xf>
    <xf numFmtId="0" fontId="108" fillId="0" borderId="0"/>
    <xf numFmtId="0" fontId="31" fillId="63" borderId="93" applyNumberFormat="0" applyBorder="0" applyAlignment="0">
      <protection locked="0"/>
    </xf>
    <xf numFmtId="0" fontId="40" fillId="0" borderId="94" applyBorder="0"/>
    <xf numFmtId="0" fontId="72" fillId="64" borderId="0" applyNumberFormat="0" applyBorder="0" applyAlignment="0" applyProtection="0"/>
    <xf numFmtId="0" fontId="72" fillId="64"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4" borderId="0" applyNumberFormat="0" applyBorder="0" applyAlignment="0" applyProtection="0"/>
    <xf numFmtId="0" fontId="72" fillId="4"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66" borderId="0" applyNumberFormat="0" applyBorder="0" applyAlignment="0" applyProtection="0"/>
    <xf numFmtId="0" fontId="72" fillId="66" borderId="0" applyNumberFormat="0" applyBorder="0" applyAlignment="0" applyProtection="0"/>
    <xf numFmtId="0" fontId="72" fillId="19" borderId="0" applyNumberFormat="0" applyBorder="0" applyAlignment="0" applyProtection="0"/>
    <xf numFmtId="0" fontId="72" fillId="19" borderId="0" applyNumberFormat="0" applyBorder="0" applyAlignment="0" applyProtection="0"/>
    <xf numFmtId="0" fontId="72" fillId="12" borderId="0" applyNumberFormat="0" applyBorder="0" applyAlignment="0" applyProtection="0"/>
    <xf numFmtId="0" fontId="1" fillId="67" borderId="0" applyNumberFormat="0" applyBorder="0" applyAlignment="0" applyProtection="0"/>
    <xf numFmtId="0" fontId="72" fillId="12" borderId="0" applyNumberFormat="0" applyBorder="0" applyAlignment="0" applyProtection="0"/>
    <xf numFmtId="0" fontId="72" fillId="17" borderId="0" applyNumberFormat="0" applyBorder="0" applyAlignment="0" applyProtection="0"/>
    <xf numFmtId="0" fontId="72" fillId="17" borderId="0" applyNumberFormat="0" applyBorder="0" applyAlignment="0" applyProtection="0"/>
    <xf numFmtId="0" fontId="72" fillId="68" borderId="0" applyNumberFormat="0" applyBorder="0" applyAlignment="0" applyProtection="0"/>
    <xf numFmtId="0" fontId="72" fillId="68"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12" borderId="0" applyNumberFormat="0" applyBorder="0" applyAlignment="0" applyProtection="0"/>
    <xf numFmtId="0" fontId="72" fillId="12"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3" fillId="69" borderId="0" applyNumberFormat="0" applyBorder="0" applyAlignment="0" applyProtection="0"/>
    <xf numFmtId="0" fontId="73" fillId="17" borderId="0" applyNumberFormat="0" applyBorder="0" applyAlignment="0" applyProtection="0"/>
    <xf numFmtId="0" fontId="73" fillId="68" borderId="0" applyNumberFormat="0" applyBorder="0" applyAlignment="0" applyProtection="0"/>
    <xf numFmtId="0" fontId="73" fillId="70" borderId="0" applyNumberFormat="0" applyBorder="0" applyAlignment="0" applyProtection="0"/>
    <xf numFmtId="0" fontId="73" fillId="71" borderId="0" applyNumberFormat="0" applyBorder="0" applyAlignment="0" applyProtection="0"/>
    <xf numFmtId="0" fontId="73" fillId="72" borderId="0" applyNumberFormat="0" applyBorder="0" applyAlignment="0" applyProtection="0"/>
    <xf numFmtId="0" fontId="73" fillId="11" borderId="0" applyNumberFormat="0" applyBorder="0" applyAlignment="0" applyProtection="0"/>
    <xf numFmtId="0" fontId="57" fillId="73" borderId="0" applyNumberFormat="0" applyBorder="0" applyAlignment="0" applyProtection="0"/>
    <xf numFmtId="0" fontId="73" fillId="15" borderId="0" applyNumberFormat="0" applyBorder="0" applyAlignment="0" applyProtection="0"/>
    <xf numFmtId="0" fontId="73" fillId="21" borderId="0" applyNumberFormat="0" applyBorder="0" applyAlignment="0" applyProtection="0"/>
    <xf numFmtId="0" fontId="73" fillId="70" borderId="0" applyNumberFormat="0" applyBorder="0" applyAlignment="0" applyProtection="0"/>
    <xf numFmtId="0" fontId="73" fillId="71" borderId="0" applyNumberFormat="0" applyBorder="0" applyAlignment="0" applyProtection="0"/>
    <xf numFmtId="0" fontId="73" fillId="74" borderId="0" applyNumberFormat="0" applyBorder="0" applyAlignment="0" applyProtection="0"/>
    <xf numFmtId="0" fontId="75" fillId="75" borderId="80" applyNumberFormat="0" applyAlignment="0" applyProtection="0"/>
    <xf numFmtId="0" fontId="72" fillId="62" borderId="21" applyNumberFormat="0" applyFont="0" applyAlignment="0" applyProtection="0"/>
    <xf numFmtId="0" fontId="77" fillId="19" borderId="80" applyNumberFormat="0" applyAlignment="0" applyProtection="0"/>
    <xf numFmtId="0" fontId="78" fillId="16" borderId="0" applyNumberFormat="0" applyBorder="0" applyAlignment="0" applyProtection="0"/>
    <xf numFmtId="0" fontId="26" fillId="0" borderId="0" applyNumberFormat="0" applyFill="0" applyBorder="0">
      <protection locked="0"/>
    </xf>
    <xf numFmtId="0" fontId="26" fillId="0" borderId="0" applyNumberFormat="0" applyFill="0" applyBorder="0">
      <protection locked="0"/>
    </xf>
    <xf numFmtId="0" fontId="26" fillId="0" borderId="0" applyNumberFormat="0" applyFill="0" applyBorder="0">
      <protection locked="0"/>
    </xf>
    <xf numFmtId="0" fontId="79" fillId="0" borderId="0" applyNumberFormat="0" applyFill="0" applyBorder="0">
      <protection locked="0"/>
    </xf>
    <xf numFmtId="0" fontId="26" fillId="0" borderId="0" applyNumberFormat="0" applyFill="0" applyBorder="0">
      <protection locked="0"/>
    </xf>
    <xf numFmtId="0" fontId="26" fillId="0" borderId="0" applyNumberFormat="0" applyFill="0" applyBorder="0">
      <protection locked="0"/>
    </xf>
    <xf numFmtId="0" fontId="80" fillId="13" borderId="0" applyNumberFormat="0" applyBorder="0" applyAlignment="0" applyProtection="0"/>
    <xf numFmtId="0" fontId="1" fillId="0" borderId="0"/>
    <xf numFmtId="0" fontId="82" fillId="4" borderId="0" applyNumberFormat="0" applyBorder="0" applyAlignment="0" applyProtection="0"/>
    <xf numFmtId="0" fontId="83" fillId="75" borderId="82" applyNumberFormat="0" applyAlignment="0" applyProtection="0"/>
    <xf numFmtId="0" fontId="90" fillId="76" borderId="87" applyNumberFormat="0" applyAlignment="0" applyProtection="0"/>
    <xf numFmtId="0" fontId="1" fillId="0" borderId="0"/>
    <xf numFmtId="0" fontId="1" fillId="67" borderId="0" applyNumberFormat="0" applyBorder="0" applyAlignment="0" applyProtection="0"/>
    <xf numFmtId="0" fontId="1" fillId="0" borderId="0"/>
    <xf numFmtId="0" fontId="18" fillId="0" borderId="0"/>
    <xf numFmtId="0" fontId="5" fillId="9" borderId="21" applyNumberFormat="0" applyFont="0" applyAlignment="0" applyProtection="0"/>
    <xf numFmtId="14" fontId="19" fillId="4" borderId="0" applyFont="0" applyBorder="0" applyAlignment="0">
      <alignment vertical="top"/>
    </xf>
    <xf numFmtId="170" fontId="19" fillId="4" borderId="0" applyFont="0" applyBorder="0" applyAlignment="0">
      <alignment vertical="top"/>
    </xf>
    <xf numFmtId="14" fontId="19" fillId="0" borderId="0" applyFont="0" applyFill="0" applyBorder="0" applyProtection="0">
      <alignment horizontal="center"/>
      <protection locked="0"/>
    </xf>
    <xf numFmtId="0" fontId="22" fillId="0" borderId="0" applyNumberFormat="0" applyFont="0" applyFill="0" applyBorder="0" applyAlignment="0">
      <alignment horizontal="left" vertical="top"/>
    </xf>
    <xf numFmtId="0" fontId="22" fillId="0" borderId="0" applyNumberFormat="0" applyFont="0" applyFill="0" applyBorder="0" applyAlignment="0">
      <alignment horizontal="left" vertical="top"/>
    </xf>
    <xf numFmtId="0" fontId="23" fillId="0" borderId="0" applyNumberFormat="0" applyFill="0" applyBorder="0" applyAlignment="0" applyProtection="0">
      <alignment vertical="top"/>
      <protection locked="0"/>
    </xf>
    <xf numFmtId="38" fontId="8" fillId="2" borderId="0" applyNumberFormat="0" applyBorder="0" applyAlignment="0" applyProtection="0"/>
    <xf numFmtId="0" fontId="28" fillId="0" borderId="92"/>
    <xf numFmtId="0" fontId="25" fillId="0" borderId="0">
      <alignment horizontal="left"/>
    </xf>
    <xf numFmtId="0" fontId="26" fillId="0" borderId="0" applyNumberFormat="0" applyFill="0" applyBorder="0" applyAlignment="0" applyProtection="0">
      <alignment vertical="top"/>
      <protection locked="0"/>
    </xf>
    <xf numFmtId="10" fontId="8" fillId="2" borderId="88" applyNumberFormat="0" applyBorder="0" applyAlignment="0" applyProtection="0"/>
    <xf numFmtId="0" fontId="26" fillId="0" borderId="0" applyNumberFormat="0" applyFill="0" applyBorder="0" applyAlignment="0" applyProtection="0">
      <alignment vertical="top"/>
      <protection locked="0"/>
    </xf>
    <xf numFmtId="0" fontId="27" fillId="10" borderId="0"/>
    <xf numFmtId="0" fontId="28" fillId="0" borderId="92"/>
    <xf numFmtId="0" fontId="19" fillId="4" borderId="0" applyNumberFormat="0" applyFont="0" applyBorder="0" applyAlignment="0">
      <alignment vertical="top"/>
    </xf>
    <xf numFmtId="0" fontId="4" fillId="0" borderId="0"/>
    <xf numFmtId="0" fontId="4" fillId="0" borderId="0"/>
    <xf numFmtId="0" fontId="31" fillId="0" borderId="93" applyNumberFormat="0" applyBorder="0" applyAlignment="0"/>
    <xf numFmtId="4" fontId="32" fillId="13" borderId="24" applyNumberFormat="0" applyProtection="0">
      <alignment vertical="center"/>
    </xf>
    <xf numFmtId="4" fontId="33" fillId="13" borderId="24" applyNumberFormat="0" applyProtection="0">
      <alignment vertical="center"/>
    </xf>
    <xf numFmtId="4" fontId="34" fillId="13" borderId="24" applyNumberFormat="0" applyProtection="0">
      <alignment horizontal="left" vertical="center" indent="1"/>
    </xf>
    <xf numFmtId="4" fontId="34" fillId="14" borderId="0" applyNumberFormat="0" applyProtection="0">
      <alignment horizontal="left" vertical="center" indent="1"/>
    </xf>
    <xf numFmtId="4" fontId="34" fillId="15" borderId="24" applyNumberFormat="0" applyProtection="0">
      <alignment horizontal="right" vertical="center"/>
    </xf>
    <xf numFmtId="4" fontId="34" fillId="16" borderId="24" applyNumberFormat="0" applyProtection="0">
      <alignment horizontal="right" vertical="center"/>
    </xf>
    <xf numFmtId="4" fontId="34" fillId="17" borderId="24" applyNumberFormat="0" applyProtection="0">
      <alignment horizontal="right" vertical="center"/>
    </xf>
    <xf numFmtId="4" fontId="34" fillId="4" borderId="24" applyNumberFormat="0" applyProtection="0">
      <alignment horizontal="right" vertical="center"/>
    </xf>
    <xf numFmtId="4" fontId="34" fillId="18" borderId="24" applyNumberFormat="0" applyProtection="0">
      <alignment horizontal="right" vertical="center"/>
    </xf>
    <xf numFmtId="4" fontId="34" fillId="19" borderId="24" applyNumberFormat="0" applyProtection="0">
      <alignment horizontal="right" vertical="center"/>
    </xf>
    <xf numFmtId="4" fontId="34" fillId="20" borderId="24" applyNumberFormat="0" applyProtection="0">
      <alignment horizontal="right" vertical="center"/>
    </xf>
    <xf numFmtId="4" fontId="34" fillId="21" borderId="24" applyNumberFormat="0" applyProtection="0">
      <alignment horizontal="right" vertical="center"/>
    </xf>
    <xf numFmtId="4" fontId="34" fillId="22" borderId="24" applyNumberFormat="0" applyProtection="0">
      <alignment horizontal="right" vertical="center"/>
    </xf>
    <xf numFmtId="4" fontId="32" fillId="23" borderId="25" applyNumberFormat="0" applyProtection="0">
      <alignment horizontal="left" vertical="center" indent="1"/>
    </xf>
    <xf numFmtId="4" fontId="32" fillId="12" borderId="0" applyNumberFormat="0" applyProtection="0">
      <alignment horizontal="left" vertical="center" indent="1"/>
    </xf>
    <xf numFmtId="4" fontId="32" fillId="14" borderId="0" applyNumberFormat="0" applyProtection="0">
      <alignment horizontal="left" vertical="center" indent="1"/>
    </xf>
    <xf numFmtId="4" fontId="34" fillId="12" borderId="24" applyNumberFormat="0" applyProtection="0">
      <alignment horizontal="right" vertical="center"/>
    </xf>
    <xf numFmtId="4" fontId="12" fillId="12" borderId="0" applyNumberFormat="0" applyProtection="0">
      <alignment horizontal="left" vertical="center" indent="1"/>
    </xf>
    <xf numFmtId="4" fontId="12" fillId="14" borderId="0" applyNumberFormat="0" applyProtection="0">
      <alignment horizontal="left" vertical="center" indent="1"/>
    </xf>
    <xf numFmtId="4" fontId="34" fillId="3" borderId="24" applyNumberFormat="0" applyProtection="0">
      <alignment vertical="center"/>
    </xf>
    <xf numFmtId="4" fontId="35" fillId="3" borderId="24" applyNumberFormat="0" applyProtection="0">
      <alignment vertical="center"/>
    </xf>
    <xf numFmtId="4" fontId="32" fillId="12" borderId="26" applyNumberFormat="0" applyProtection="0">
      <alignment horizontal="left" vertical="center" indent="1"/>
    </xf>
    <xf numFmtId="4" fontId="36" fillId="3" borderId="0" applyNumberFormat="0" applyProtection="0">
      <alignment horizontal="right" vertical="center"/>
    </xf>
    <xf numFmtId="4" fontId="35" fillId="3" borderId="24" applyNumberFormat="0" applyProtection="0">
      <alignment horizontal="right" vertical="center"/>
    </xf>
    <xf numFmtId="4" fontId="32" fillId="12" borderId="24" applyNumberFormat="0" applyProtection="0">
      <alignment horizontal="left" vertical="center" indent="1"/>
    </xf>
    <xf numFmtId="4" fontId="37" fillId="24" borderId="26" applyNumberFormat="0" applyProtection="0">
      <alignment horizontal="left" vertical="center" indent="1"/>
    </xf>
    <xf numFmtId="4" fontId="38" fillId="3" borderId="24" applyNumberFormat="0" applyProtection="0">
      <alignment horizontal="right" vertical="center"/>
    </xf>
    <xf numFmtId="0" fontId="28" fillId="0" borderId="0"/>
    <xf numFmtId="0" fontId="31" fillId="25" borderId="93" applyNumberFormat="0" applyBorder="0" applyAlignment="0">
      <protection locked="0"/>
    </xf>
    <xf numFmtId="0" fontId="72" fillId="38" borderId="0" applyNumberFormat="0" applyBorder="0" applyAlignment="0" applyProtection="0"/>
    <xf numFmtId="0" fontId="72" fillId="38" borderId="0" applyNumberFormat="0" applyBorder="0" applyAlignment="0" applyProtection="0"/>
    <xf numFmtId="0" fontId="72" fillId="39" borderId="0" applyNumberFormat="0" applyBorder="0" applyAlignment="0" applyProtection="0"/>
    <xf numFmtId="0" fontId="72" fillId="39" borderId="0" applyNumberFormat="0" applyBorder="0" applyAlignment="0" applyProtection="0"/>
    <xf numFmtId="0" fontId="72" fillId="40" borderId="0" applyNumberFormat="0" applyBorder="0" applyAlignment="0" applyProtection="0"/>
    <xf numFmtId="0" fontId="72" fillId="40" borderId="0" applyNumberFormat="0" applyBorder="0" applyAlignment="0" applyProtection="0"/>
    <xf numFmtId="0" fontId="72" fillId="41" borderId="0" applyNumberFormat="0" applyBorder="0" applyAlignment="0" applyProtection="0"/>
    <xf numFmtId="0" fontId="72" fillId="41"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3" borderId="0" applyNumberFormat="0" applyBorder="0" applyAlignment="0" applyProtection="0"/>
    <xf numFmtId="0" fontId="72" fillId="43" borderId="0" applyNumberFormat="0" applyBorder="0" applyAlignment="0" applyProtection="0"/>
    <xf numFmtId="0" fontId="72" fillId="44" borderId="0" applyNumberFormat="0" applyBorder="0" applyAlignment="0" applyProtection="0"/>
    <xf numFmtId="0" fontId="1" fillId="33" borderId="0" applyNumberFormat="0" applyBorder="0" applyAlignment="0" applyProtection="0"/>
    <xf numFmtId="0" fontId="72" fillId="44"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1" borderId="0" applyNumberFormat="0" applyBorder="0" applyAlignment="0" applyProtection="0"/>
    <xf numFmtId="0" fontId="72" fillId="41"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7" borderId="0" applyNumberFormat="0" applyBorder="0" applyAlignment="0" applyProtection="0"/>
    <xf numFmtId="0" fontId="72" fillId="47" borderId="0" applyNumberFormat="0" applyBorder="0" applyAlignment="0" applyProtection="0"/>
    <xf numFmtId="0" fontId="73" fillId="48"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49" borderId="0" applyNumberFormat="0" applyBorder="0" applyAlignment="0" applyProtection="0"/>
    <xf numFmtId="0" fontId="73" fillId="50" borderId="0" applyNumberFormat="0" applyBorder="0" applyAlignment="0" applyProtection="0"/>
    <xf numFmtId="0" fontId="73" fillId="51" borderId="0" applyNumberFormat="0" applyBorder="0" applyAlignment="0" applyProtection="0"/>
    <xf numFmtId="0" fontId="73" fillId="52" borderId="0" applyNumberFormat="0" applyBorder="0" applyAlignment="0" applyProtection="0"/>
    <xf numFmtId="0" fontId="57" fillId="32" borderId="0" applyNumberFormat="0" applyBorder="0" applyAlignment="0" applyProtection="0"/>
    <xf numFmtId="0" fontId="73" fillId="53" borderId="0" applyNumberFormat="0" applyBorder="0" applyAlignment="0" applyProtection="0"/>
    <xf numFmtId="0" fontId="73" fillId="54" borderId="0" applyNumberFormat="0" applyBorder="0" applyAlignment="0" applyProtection="0"/>
    <xf numFmtId="0" fontId="73" fillId="49" borderId="0" applyNumberFormat="0" applyBorder="0" applyAlignment="0" applyProtection="0"/>
    <xf numFmtId="0" fontId="73" fillId="50" borderId="0" applyNumberFormat="0" applyBorder="0" applyAlignment="0" applyProtection="0"/>
    <xf numFmtId="0" fontId="73" fillId="55" borderId="0" applyNumberFormat="0" applyBorder="0" applyAlignment="0" applyProtection="0"/>
    <xf numFmtId="0" fontId="75" fillId="56" borderId="80" applyNumberFormat="0" applyAlignment="0" applyProtection="0"/>
    <xf numFmtId="0" fontId="72" fillId="9" borderId="21" applyNumberFormat="0" applyFont="0" applyAlignment="0" applyProtection="0"/>
    <xf numFmtId="0" fontId="77" fillId="43" borderId="80" applyNumberFormat="0" applyAlignment="0" applyProtection="0"/>
    <xf numFmtId="0" fontId="78" fillId="39" borderId="0" applyNumberFormat="0" applyBorder="0" applyAlignment="0" applyProtection="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80" fillId="57" borderId="0" applyNumberFormat="0" applyBorder="0" applyAlignment="0" applyProtection="0"/>
    <xf numFmtId="0" fontId="4" fillId="0" borderId="0"/>
    <xf numFmtId="0" fontId="4" fillId="0" borderId="0"/>
    <xf numFmtId="0" fontId="82" fillId="40" borderId="0" applyNumberFormat="0" applyBorder="0" applyAlignment="0" applyProtection="0"/>
    <xf numFmtId="0" fontId="83" fillId="56" borderId="82" applyNumberFormat="0" applyAlignment="0" applyProtection="0"/>
    <xf numFmtId="0" fontId="90" fillId="60" borderId="87" applyNumberFormat="0" applyAlignment="0" applyProtection="0"/>
    <xf numFmtId="0" fontId="1" fillId="33" borderId="0" applyNumberFormat="0" applyBorder="0" applyAlignment="0" applyProtection="0"/>
    <xf numFmtId="0" fontId="40" fillId="0" borderId="94" applyBorder="0"/>
    <xf numFmtId="0" fontId="5" fillId="0" borderId="0"/>
    <xf numFmtId="0" fontId="126" fillId="0" borderId="0"/>
    <xf numFmtId="43" fontId="126" fillId="0" borderId="0" applyFont="0" applyFill="0" applyBorder="0" applyAlignment="0" applyProtection="0"/>
  </cellStyleXfs>
  <cellXfs count="1032">
    <xf numFmtId="0" fontId="0" fillId="0" borderId="0" xfId="0"/>
    <xf numFmtId="49" fontId="10" fillId="0" borderId="0" xfId="0" applyNumberFormat="1" applyFont="1" applyAlignment="1" applyProtection="1">
      <alignment vertical="top"/>
    </xf>
    <xf numFmtId="0" fontId="0" fillId="0" borderId="0" xfId="0" applyFill="1" applyAlignment="1" applyProtection="1">
      <alignment wrapText="1"/>
    </xf>
    <xf numFmtId="0" fontId="13" fillId="0" borderId="0" xfId="0" applyFont="1" applyFill="1" applyProtection="1"/>
    <xf numFmtId="0" fontId="5" fillId="0" borderId="12" xfId="0" applyFont="1" applyFill="1" applyBorder="1" applyAlignment="1" applyProtection="1">
      <alignment horizontal="left" vertical="center" wrapText="1"/>
    </xf>
    <xf numFmtId="0" fontId="0" fillId="0" borderId="12" xfId="0" applyFill="1" applyBorder="1" applyAlignment="1" applyProtection="1">
      <alignment horizontal="center" vertical="center" wrapText="1"/>
    </xf>
    <xf numFmtId="0" fontId="5" fillId="0" borderId="12" xfId="0" applyFont="1" applyBorder="1" applyAlignment="1" applyProtection="1">
      <alignment horizontal="left" vertical="center" wrapText="1"/>
    </xf>
    <xf numFmtId="0" fontId="5" fillId="0" borderId="12" xfId="0" applyFont="1" applyFill="1" applyBorder="1" applyAlignment="1" applyProtection="1">
      <alignment horizontal="center" vertical="center" wrapText="1"/>
    </xf>
    <xf numFmtId="0" fontId="14" fillId="0" borderId="12" xfId="0" applyFont="1" applyBorder="1" applyAlignment="1" applyProtection="1">
      <alignment horizontal="left" vertical="center" wrapText="1"/>
    </xf>
    <xf numFmtId="0" fontId="0" fillId="0" borderId="3" xfId="0" applyFill="1" applyBorder="1" applyProtection="1"/>
    <xf numFmtId="0" fontId="0" fillId="0" borderId="0" xfId="0" applyFill="1" applyAlignment="1" applyProtection="1">
      <alignment horizontal="center" vertical="center"/>
    </xf>
    <xf numFmtId="0" fontId="0" fillId="8" borderId="0" xfId="0" applyFill="1" applyProtection="1"/>
    <xf numFmtId="0" fontId="5" fillId="8" borderId="12" xfId="0" applyFont="1" applyFill="1" applyBorder="1" applyAlignment="1" applyProtection="1">
      <alignment horizontal="left" vertical="center" wrapText="1"/>
    </xf>
    <xf numFmtId="0" fontId="0" fillId="0" borderId="0" xfId="0" applyProtection="1"/>
    <xf numFmtId="0" fontId="12" fillId="0" borderId="12" xfId="0"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0" fontId="5" fillId="0" borderId="12" xfId="0" applyFont="1" applyBorder="1" applyAlignment="1" applyProtection="1">
      <alignment horizontal="center" vertical="center" wrapText="1"/>
    </xf>
    <xf numFmtId="0" fontId="0" fillId="0" borderId="39" xfId="0" applyFill="1" applyBorder="1" applyAlignment="1" applyProtection="1">
      <alignment horizontal="center" vertical="center" wrapText="1"/>
    </xf>
    <xf numFmtId="0" fontId="5" fillId="0" borderId="39" xfId="0" applyFont="1" applyFill="1" applyBorder="1" applyAlignment="1" applyProtection="1">
      <alignment horizontal="center" vertical="center" wrapText="1"/>
    </xf>
    <xf numFmtId="0" fontId="0" fillId="0" borderId="0" xfId="0" applyAlignment="1" applyProtection="1">
      <alignment horizontal="center" wrapText="1"/>
    </xf>
    <xf numFmtId="0" fontId="0" fillId="0" borderId="0" xfId="0" applyAlignment="1" applyProtection="1">
      <alignment horizontal="center" vertical="center" wrapText="1"/>
    </xf>
    <xf numFmtId="0" fontId="47" fillId="3" borderId="3" xfId="0" applyFont="1" applyFill="1" applyBorder="1" applyAlignment="1" applyProtection="1">
      <alignment horizontal="center" vertical="center" wrapText="1"/>
    </xf>
    <xf numFmtId="0" fontId="0" fillId="0" borderId="0" xfId="0" applyFill="1" applyBorder="1" applyAlignment="1" applyProtection="1">
      <alignment wrapText="1"/>
    </xf>
    <xf numFmtId="0" fontId="5" fillId="0" borderId="0" xfId="0" applyFont="1"/>
    <xf numFmtId="0" fontId="0" fillId="0" borderId="0" xfId="0" applyFill="1" applyBorder="1" applyProtection="1"/>
    <xf numFmtId="0" fontId="5" fillId="0" borderId="22" xfId="0" applyFont="1" applyBorder="1" applyAlignment="1">
      <alignment vertical="center" wrapText="1"/>
    </xf>
    <xf numFmtId="0" fontId="5" fillId="0" borderId="43" xfId="0" applyFont="1" applyBorder="1" applyAlignment="1">
      <alignment vertical="center" wrapText="1"/>
    </xf>
    <xf numFmtId="0" fontId="14" fillId="0" borderId="43" xfId="0" applyFont="1" applyBorder="1" applyAlignment="1">
      <alignment vertical="center" wrapText="1"/>
    </xf>
    <xf numFmtId="0" fontId="5" fillId="0" borderId="43" xfId="0" applyFont="1" applyBorder="1" applyAlignment="1">
      <alignment horizontal="justify" vertical="center" wrapText="1"/>
    </xf>
    <xf numFmtId="0" fontId="52" fillId="0" borderId="0" xfId="0" applyFont="1" applyAlignment="1">
      <alignment horizontal="left" vertical="center" indent="3"/>
    </xf>
    <xf numFmtId="0" fontId="14" fillId="0" borderId="0" xfId="0" applyFont="1" applyAlignment="1">
      <alignment vertical="center"/>
    </xf>
    <xf numFmtId="0" fontId="5" fillId="0" borderId="0" xfId="0" applyFont="1" applyAlignment="1">
      <alignment vertical="center"/>
    </xf>
    <xf numFmtId="0" fontId="42" fillId="0" borderId="49" xfId="158" applyFont="1" applyFill="1" applyBorder="1" applyAlignment="1">
      <alignment horizontal="center" vertical="center"/>
    </xf>
    <xf numFmtId="0" fontId="42" fillId="13" borderId="49" xfId="158" applyFont="1" applyFill="1" applyBorder="1" applyAlignment="1">
      <alignment horizontal="center" vertical="center"/>
    </xf>
    <xf numFmtId="0" fontId="32" fillId="3" borderId="49" xfId="158" applyFont="1" applyFill="1" applyBorder="1" applyAlignment="1">
      <alignment horizontal="center" vertical="center"/>
    </xf>
    <xf numFmtId="0" fontId="42" fillId="0" borderId="0" xfId="158" applyFont="1" applyAlignment="1">
      <alignment horizontal="center" vertical="center" textRotation="90"/>
    </xf>
    <xf numFmtId="0" fontId="43" fillId="36" borderId="55" xfId="158" applyFont="1" applyFill="1" applyBorder="1" applyAlignment="1">
      <alignment horizontal="center" vertical="center"/>
    </xf>
    <xf numFmtId="0" fontId="46" fillId="0" borderId="57" xfId="150" applyFont="1" applyFill="1" applyBorder="1" applyAlignment="1">
      <alignment horizontal="left" vertical="center"/>
    </xf>
    <xf numFmtId="0" fontId="14" fillId="0" borderId="22" xfId="0" applyFont="1" applyBorder="1" applyAlignment="1">
      <alignment horizontal="left" vertical="center" wrapText="1"/>
    </xf>
    <xf numFmtId="0" fontId="14" fillId="0" borderId="43" xfId="0" applyFont="1" applyBorder="1" applyAlignment="1">
      <alignment horizontal="justify" vertical="center" wrapText="1"/>
    </xf>
    <xf numFmtId="0" fontId="5" fillId="61" borderId="5" xfId="0" applyFont="1" applyFill="1" applyBorder="1"/>
    <xf numFmtId="0" fontId="5" fillId="61" borderId="6" xfId="0" applyFont="1" applyFill="1" applyBorder="1"/>
    <xf numFmtId="0" fontId="5" fillId="61" borderId="7" xfId="0" applyFont="1" applyFill="1" applyBorder="1"/>
    <xf numFmtId="0" fontId="0" fillId="0" borderId="0" xfId="0" applyFill="1" applyBorder="1"/>
    <xf numFmtId="0" fontId="5" fillId="61" borderId="2" xfId="0" applyFont="1" applyFill="1" applyBorder="1"/>
    <xf numFmtId="0" fontId="5" fillId="61" borderId="0" xfId="0" applyFont="1" applyFill="1" applyBorder="1"/>
    <xf numFmtId="0" fontId="5" fillId="61" borderId="1" xfId="0" applyFont="1" applyFill="1" applyBorder="1"/>
    <xf numFmtId="0" fontId="13" fillId="61" borderId="2" xfId="0" applyFont="1" applyFill="1" applyBorder="1" applyAlignment="1">
      <alignment horizontal="center" vertical="center"/>
    </xf>
    <xf numFmtId="0" fontId="13" fillId="61" borderId="12" xfId="0" applyFont="1" applyFill="1" applyBorder="1" applyAlignment="1">
      <alignment horizontal="center" vertical="center"/>
    </xf>
    <xf numFmtId="0" fontId="13" fillId="61" borderId="11" xfId="0" applyFont="1" applyFill="1" applyBorder="1" applyAlignment="1">
      <alignment horizontal="center" vertical="center"/>
    </xf>
    <xf numFmtId="0" fontId="13" fillId="0" borderId="0" xfId="0" applyFont="1" applyFill="1" applyBorder="1" applyAlignment="1">
      <alignment horizontal="center" vertical="center"/>
    </xf>
    <xf numFmtId="0" fontId="46" fillId="61" borderId="0" xfId="0" applyFont="1" applyFill="1" applyBorder="1"/>
    <xf numFmtId="0" fontId="5" fillId="61" borderId="10" xfId="0" applyFont="1" applyFill="1" applyBorder="1"/>
    <xf numFmtId="0" fontId="5" fillId="61" borderId="3" xfId="0" applyFont="1" applyFill="1" applyBorder="1"/>
    <xf numFmtId="0" fontId="5" fillId="61" borderId="4" xfId="0" applyFont="1" applyFill="1" applyBorder="1"/>
    <xf numFmtId="0" fontId="5" fillId="0" borderId="0" xfId="0" applyFont="1" applyFill="1" applyBorder="1" applyAlignment="1"/>
    <xf numFmtId="0" fontId="95" fillId="13" borderId="5" xfId="0" applyFont="1" applyFill="1" applyBorder="1" applyAlignment="1">
      <alignment horizontal="center" vertical="top"/>
    </xf>
    <xf numFmtId="0" fontId="71" fillId="13" borderId="7" xfId="0" applyFont="1" applyFill="1" applyBorder="1" applyAlignment="1"/>
    <xf numFmtId="0" fontId="91" fillId="0" borderId="0" xfId="0" applyFont="1" applyFill="1" applyBorder="1"/>
    <xf numFmtId="0" fontId="42" fillId="13" borderId="2" xfId="0" applyFont="1" applyFill="1" applyBorder="1"/>
    <xf numFmtId="0" fontId="42" fillId="13" borderId="0" xfId="0" applyFont="1" applyFill="1" applyBorder="1"/>
    <xf numFmtId="0" fontId="5" fillId="7" borderId="0" xfId="0" applyFont="1" applyFill="1" applyBorder="1"/>
    <xf numFmtId="0" fontId="97" fillId="13" borderId="0" xfId="0" applyFont="1" applyFill="1" applyBorder="1" applyAlignment="1">
      <alignment horizontal="center" vertical="top"/>
    </xf>
    <xf numFmtId="0" fontId="5" fillId="13" borderId="1" xfId="0" applyFont="1" applyFill="1" applyBorder="1"/>
    <xf numFmtId="0" fontId="95" fillId="13" borderId="2" xfId="0" applyFont="1" applyFill="1" applyBorder="1" applyAlignment="1">
      <alignment horizontal="center" vertical="top"/>
    </xf>
    <xf numFmtId="0" fontId="5" fillId="13" borderId="0" xfId="0" applyFont="1" applyFill="1" applyBorder="1" applyAlignment="1"/>
    <xf numFmtId="0" fontId="46" fillId="0" borderId="12" xfId="0" applyFont="1" applyFill="1" applyBorder="1" applyAlignment="1">
      <alignment horizontal="center" vertical="center"/>
    </xf>
    <xf numFmtId="0" fontId="5" fillId="13" borderId="1" xfId="0" applyFont="1" applyFill="1" applyBorder="1" applyAlignment="1"/>
    <xf numFmtId="0" fontId="42" fillId="13" borderId="1" xfId="0" applyFont="1" applyFill="1" applyBorder="1"/>
    <xf numFmtId="0" fontId="42" fillId="0" borderId="0" xfId="0" applyFont="1" applyFill="1" applyBorder="1"/>
    <xf numFmtId="0" fontId="46" fillId="13" borderId="0" xfId="0" applyFont="1" applyFill="1" applyBorder="1" applyAlignment="1">
      <alignment horizontal="center" vertical="center" wrapText="1"/>
    </xf>
    <xf numFmtId="0" fontId="42" fillId="13" borderId="0" xfId="0" applyFont="1" applyFill="1" applyBorder="1" applyAlignment="1"/>
    <xf numFmtId="0" fontId="5" fillId="7" borderId="0" xfId="0" applyFont="1" applyFill="1" applyBorder="1" applyAlignment="1"/>
    <xf numFmtId="0" fontId="5" fillId="7" borderId="0" xfId="0" applyFont="1" applyFill="1" applyBorder="1" applyAlignment="1">
      <alignment horizontal="left" vertical="center"/>
    </xf>
    <xf numFmtId="0" fontId="5" fillId="13" borderId="2" xfId="0" applyFont="1" applyFill="1" applyBorder="1"/>
    <xf numFmtId="0" fontId="42" fillId="7" borderId="0" xfId="0" applyFont="1" applyFill="1" applyBorder="1" applyAlignment="1" applyProtection="1">
      <alignment horizontal="center" vertical="center"/>
      <protection locked="0"/>
    </xf>
    <xf numFmtId="0" fontId="5" fillId="13" borderId="1" xfId="0" applyFont="1" applyFill="1" applyBorder="1" applyAlignment="1">
      <alignment vertical="center"/>
    </xf>
    <xf numFmtId="0" fontId="42" fillId="13" borderId="0" xfId="0" applyFont="1" applyFill="1" applyBorder="1" applyAlignment="1" applyProtection="1">
      <alignment horizontal="center" vertical="center"/>
      <protection locked="0"/>
    </xf>
    <xf numFmtId="0" fontId="5" fillId="13" borderId="0" xfId="0" applyFont="1" applyFill="1" applyBorder="1" applyAlignment="1">
      <alignment vertical="center"/>
    </xf>
    <xf numFmtId="0" fontId="46" fillId="13" borderId="0" xfId="0" applyFont="1" applyFill="1" applyBorder="1" applyAlignment="1">
      <alignment vertical="center" wrapText="1"/>
    </xf>
    <xf numFmtId="0" fontId="42" fillId="13" borderId="0" xfId="0" applyFont="1" applyFill="1" applyBorder="1" applyAlignment="1">
      <alignment vertical="center"/>
    </xf>
    <xf numFmtId="0" fontId="46" fillId="0" borderId="12" xfId="0" applyFont="1" applyFill="1" applyBorder="1" applyAlignment="1">
      <alignment vertical="center"/>
    </xf>
    <xf numFmtId="0" fontId="71" fillId="13" borderId="0" xfId="0" applyFont="1" applyFill="1" applyBorder="1" applyAlignment="1"/>
    <xf numFmtId="0" fontId="46" fillId="0" borderId="39" xfId="0" applyFont="1" applyFill="1" applyBorder="1" applyAlignment="1">
      <alignment vertical="center"/>
    </xf>
    <xf numFmtId="0" fontId="71" fillId="13" borderId="1" xfId="0" applyFont="1" applyFill="1" applyBorder="1" applyAlignment="1"/>
    <xf numFmtId="0" fontId="6" fillId="13" borderId="0" xfId="0" applyFont="1" applyFill="1" applyBorder="1"/>
    <xf numFmtId="0" fontId="46" fillId="13" borderId="0" xfId="0" applyFont="1" applyFill="1" applyBorder="1" applyAlignment="1">
      <alignment horizontal="left" vertical="center"/>
    </xf>
    <xf numFmtId="0" fontId="5" fillId="13" borderId="2" xfId="0" applyFont="1" applyFill="1" applyBorder="1" applyAlignment="1">
      <alignment vertical="center"/>
    </xf>
    <xf numFmtId="0" fontId="5" fillId="0" borderId="0" xfId="0" applyFont="1" applyFill="1" applyBorder="1" applyAlignment="1">
      <alignment vertical="center"/>
    </xf>
    <xf numFmtId="0" fontId="46" fillId="13" borderId="0" xfId="0" applyFont="1" applyFill="1" applyBorder="1" applyAlignment="1">
      <alignment horizontal="center" vertical="center"/>
    </xf>
    <xf numFmtId="0" fontId="5" fillId="7" borderId="2" xfId="0" applyFont="1" applyFill="1" applyBorder="1"/>
    <xf numFmtId="0" fontId="42" fillId="7" borderId="0" xfId="0" applyFont="1" applyFill="1" applyBorder="1"/>
    <xf numFmtId="0" fontId="71" fillId="7" borderId="0" xfId="0" applyFont="1" applyFill="1" applyBorder="1" applyAlignment="1"/>
    <xf numFmtId="0" fontId="46" fillId="7" borderId="0" xfId="0" applyFont="1" applyFill="1" applyBorder="1" applyAlignment="1">
      <alignment horizontal="left" vertical="center"/>
    </xf>
    <xf numFmtId="0" fontId="46" fillId="7" borderId="0" xfId="0" applyFont="1" applyFill="1" applyBorder="1"/>
    <xf numFmtId="0" fontId="6" fillId="7" borderId="0" xfId="0" applyFont="1" applyFill="1" applyBorder="1"/>
    <xf numFmtId="183" fontId="42" fillId="13" borderId="0" xfId="0" applyNumberFormat="1" applyFont="1" applyFill="1" applyBorder="1" applyAlignment="1" applyProtection="1">
      <alignment horizontal="left" vertical="center"/>
      <protection locked="0"/>
    </xf>
    <xf numFmtId="183" fontId="42" fillId="7" borderId="0" xfId="0" applyNumberFormat="1" applyFont="1" applyFill="1" applyBorder="1" applyAlignment="1" applyProtection="1">
      <alignment horizontal="left" vertical="center"/>
      <protection locked="0"/>
    </xf>
    <xf numFmtId="0" fontId="6" fillId="13" borderId="0" xfId="0" applyFont="1" applyFill="1" applyBorder="1" applyAlignment="1">
      <alignment horizontal="right"/>
    </xf>
    <xf numFmtId="0" fontId="5" fillId="13" borderId="0" xfId="0" applyFont="1" applyFill="1" applyBorder="1" applyAlignment="1">
      <alignment horizontal="right"/>
    </xf>
    <xf numFmtId="0" fontId="5" fillId="7" borderId="0" xfId="0" applyFont="1" applyFill="1" applyBorder="1" applyAlignment="1">
      <alignment horizontal="right"/>
    </xf>
    <xf numFmtId="0" fontId="5" fillId="13" borderId="10" xfId="0" applyFont="1" applyFill="1" applyBorder="1"/>
    <xf numFmtId="0" fontId="5" fillId="13" borderId="3" xfId="0" applyFont="1" applyFill="1" applyBorder="1" applyAlignment="1">
      <alignment horizontal="right"/>
    </xf>
    <xf numFmtId="0" fontId="5" fillId="13" borderId="3" xfId="0" applyFont="1" applyFill="1" applyBorder="1"/>
    <xf numFmtId="0" fontId="5" fillId="13" borderId="4" xfId="0" applyFont="1" applyFill="1" applyBorder="1"/>
    <xf numFmtId="0" fontId="91" fillId="12" borderId="5" xfId="0" applyFont="1" applyFill="1" applyBorder="1"/>
    <xf numFmtId="0" fontId="95" fillId="12" borderId="7" xfId="0" applyFont="1" applyFill="1" applyBorder="1" applyAlignment="1"/>
    <xf numFmtId="0" fontId="91" fillId="12" borderId="2" xfId="0" applyFont="1" applyFill="1" applyBorder="1"/>
    <xf numFmtId="0" fontId="95" fillId="12" borderId="0" xfId="0" applyFont="1" applyFill="1" applyBorder="1" applyAlignment="1">
      <alignment horizontal="center"/>
    </xf>
    <xf numFmtId="0" fontId="95" fillId="12" borderId="1" xfId="0" applyFont="1" applyFill="1" applyBorder="1" applyAlignment="1">
      <alignment horizontal="center"/>
    </xf>
    <xf numFmtId="0" fontId="5" fillId="12" borderId="2" xfId="0" applyFont="1" applyFill="1" applyBorder="1" applyAlignment="1">
      <alignment horizontal="right" wrapText="1"/>
    </xf>
    <xf numFmtId="0" fontId="5" fillId="12" borderId="0" xfId="0" applyFont="1" applyFill="1" applyBorder="1" applyAlignment="1">
      <alignment horizontal="center"/>
    </xf>
    <xf numFmtId="0" fontId="13" fillId="12" borderId="0" xfId="0" applyFont="1" applyFill="1" applyBorder="1"/>
    <xf numFmtId="0" fontId="42" fillId="12" borderId="0" xfId="0" applyFont="1" applyFill="1" applyBorder="1"/>
    <xf numFmtId="0" fontId="5" fillId="12" borderId="1" xfId="0" applyFont="1" applyFill="1" applyBorder="1"/>
    <xf numFmtId="184" fontId="42" fillId="12" borderId="0" xfId="0" applyNumberFormat="1" applyFont="1" applyFill="1" applyBorder="1" applyAlignment="1" applyProtection="1">
      <alignment horizontal="center" vertical="center"/>
      <protection locked="0"/>
    </xf>
    <xf numFmtId="0" fontId="13" fillId="0" borderId="12" xfId="0" applyFont="1" applyFill="1" applyBorder="1"/>
    <xf numFmtId="0" fontId="5" fillId="12" borderId="2" xfId="0" applyFont="1" applyFill="1" applyBorder="1"/>
    <xf numFmtId="0" fontId="42" fillId="12" borderId="0" xfId="0" applyFont="1" applyFill="1" applyBorder="1" applyAlignment="1"/>
    <xf numFmtId="0" fontId="42" fillId="12" borderId="0" xfId="0" applyFont="1" applyFill="1" applyBorder="1" applyAlignment="1">
      <alignment horizontal="left"/>
    </xf>
    <xf numFmtId="0" fontId="6" fillId="12" borderId="0" xfId="0" applyFont="1" applyFill="1" applyBorder="1"/>
    <xf numFmtId="0" fontId="5" fillId="12" borderId="0" xfId="0" applyFont="1" applyFill="1" applyBorder="1"/>
    <xf numFmtId="184" fontId="42" fillId="12" borderId="1" xfId="0" applyNumberFormat="1" applyFont="1" applyFill="1" applyBorder="1" applyAlignment="1" applyProtection="1">
      <alignment horizontal="center" vertical="center"/>
      <protection locked="0"/>
    </xf>
    <xf numFmtId="0" fontId="42" fillId="12" borderId="2" xfId="0" applyFont="1" applyFill="1" applyBorder="1"/>
    <xf numFmtId="0" fontId="42" fillId="12" borderId="1" xfId="0" applyFont="1" applyFill="1" applyBorder="1" applyAlignment="1">
      <alignment vertical="center"/>
    </xf>
    <xf numFmtId="0" fontId="92" fillId="12" borderId="2" xfId="0" applyFont="1" applyFill="1" applyBorder="1" applyAlignment="1" applyProtection="1">
      <alignment vertical="top" wrapText="1"/>
      <protection locked="0"/>
    </xf>
    <xf numFmtId="0" fontId="92" fillId="12" borderId="0" xfId="0" applyFont="1" applyFill="1" applyBorder="1" applyAlignment="1" applyProtection="1">
      <alignment vertical="top" wrapText="1"/>
      <protection locked="0"/>
    </xf>
    <xf numFmtId="0" fontId="46" fillId="12" borderId="2" xfId="0" applyFont="1" applyFill="1" applyBorder="1"/>
    <xf numFmtId="0" fontId="0" fillId="0" borderId="0" xfId="0" applyBorder="1"/>
    <xf numFmtId="0" fontId="92" fillId="12" borderId="10" xfId="0" applyFont="1" applyFill="1" applyBorder="1" applyAlignment="1" applyProtection="1">
      <alignment vertical="top" wrapText="1"/>
      <protection locked="0"/>
    </xf>
    <xf numFmtId="0" fontId="92" fillId="12" borderId="3" xfId="0" applyFont="1" applyFill="1" applyBorder="1" applyAlignment="1" applyProtection="1">
      <alignment vertical="top" wrapText="1"/>
      <protection locked="0"/>
    </xf>
    <xf numFmtId="0" fontId="5" fillId="12" borderId="3" xfId="0" applyFont="1" applyFill="1" applyBorder="1" applyAlignment="1">
      <alignment vertical="top" wrapText="1"/>
    </xf>
    <xf numFmtId="184" fontId="42" fillId="12" borderId="3" xfId="0" applyNumberFormat="1" applyFont="1" applyFill="1" applyBorder="1" applyAlignment="1" applyProtection="1">
      <alignment horizontal="center" vertical="center"/>
      <protection locked="0"/>
    </xf>
    <xf numFmtId="184" fontId="42" fillId="12" borderId="4" xfId="0" applyNumberFormat="1" applyFont="1" applyFill="1" applyBorder="1" applyAlignment="1" applyProtection="1">
      <alignment horizontal="center" vertical="center"/>
      <protection locked="0"/>
    </xf>
    <xf numFmtId="0" fontId="5" fillId="0" borderId="0" xfId="0" applyFont="1" applyFill="1" applyBorder="1"/>
    <xf numFmtId="49" fontId="5" fillId="2" borderId="67" xfId="15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xf>
    <xf numFmtId="0" fontId="0" fillId="0" borderId="0" xfId="0" applyFill="1" applyBorder="1" applyAlignment="1" applyProtection="1">
      <alignment horizontal="left" wrapText="1"/>
    </xf>
    <xf numFmtId="0" fontId="5" fillId="0" borderId="0" xfId="0" applyFont="1" applyFill="1" applyBorder="1" applyAlignment="1" applyProtection="1">
      <alignment horizontal="center" wrapText="1"/>
    </xf>
    <xf numFmtId="0" fontId="0" fillId="0" borderId="0" xfId="0"/>
    <xf numFmtId="0" fontId="10" fillId="0" borderId="0" xfId="0" applyFont="1" applyAlignment="1" applyProtection="1">
      <alignment vertical="top"/>
    </xf>
    <xf numFmtId="0" fontId="5" fillId="0" borderId="0" xfId="0" applyFont="1" applyAlignment="1" applyProtection="1">
      <alignment horizontal="left" vertical="center" wrapText="1"/>
    </xf>
    <xf numFmtId="0" fontId="0" fillId="0" borderId="0" xfId="0" applyFill="1" applyProtection="1"/>
    <xf numFmtId="181" fontId="0" fillId="0" borderId="0" xfId="0" applyNumberFormat="1" applyAlignment="1" applyProtection="1">
      <alignment wrapText="1"/>
    </xf>
    <xf numFmtId="0" fontId="0" fillId="0" borderId="0" xfId="0" applyFill="1" applyBorder="1" applyAlignment="1" applyProtection="1">
      <alignment horizontal="center" wrapText="1"/>
    </xf>
    <xf numFmtId="0" fontId="5" fillId="5" borderId="35" xfId="0" applyFont="1" applyFill="1" applyBorder="1" applyAlignment="1" applyProtection="1">
      <alignment horizontal="center" vertical="center" wrapText="1"/>
    </xf>
    <xf numFmtId="0" fontId="5" fillId="5" borderId="22"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9" xfId="0" applyFill="1" applyBorder="1" applyAlignment="1" applyProtection="1">
      <alignment wrapText="1"/>
    </xf>
    <xf numFmtId="0" fontId="46" fillId="0" borderId="0" xfId="0" applyFont="1" applyAlignment="1" applyProtection="1">
      <alignment horizontal="center" vertical="center" wrapText="1"/>
    </xf>
    <xf numFmtId="0" fontId="46" fillId="0" borderId="12" xfId="0" applyFont="1" applyBorder="1" applyAlignment="1" applyProtection="1">
      <alignment horizontal="center" vertical="center" wrapText="1"/>
    </xf>
    <xf numFmtId="0" fontId="0" fillId="0" borderId="9" xfId="0" applyFill="1" applyBorder="1" applyAlignment="1" applyProtection="1">
      <alignment horizontal="center" vertical="center" wrapText="1"/>
    </xf>
    <xf numFmtId="0" fontId="0" fillId="0" borderId="0" xfId="0" applyAlignment="1" applyProtection="1">
      <alignment horizontal="center" vertical="center"/>
    </xf>
    <xf numFmtId="0" fontId="6" fillId="0" borderId="0"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49" fillId="6" borderId="11" xfId="0" applyFont="1" applyFill="1" applyBorder="1" applyAlignment="1" applyProtection="1">
      <alignment horizontal="center" vertical="center" wrapText="1"/>
    </xf>
    <xf numFmtId="0" fontId="7" fillId="6" borderId="12" xfId="0" applyFont="1" applyFill="1" applyBorder="1" applyAlignment="1" applyProtection="1">
      <alignment horizontal="right" vertical="center" wrapText="1"/>
    </xf>
    <xf numFmtId="0" fontId="0" fillId="0" borderId="0" xfId="0" applyFill="1" applyAlignment="1" applyProtection="1">
      <alignment horizontal="center"/>
    </xf>
    <xf numFmtId="0" fontId="5" fillId="8" borderId="0" xfId="96" applyFill="1" applyProtection="1"/>
    <xf numFmtId="49" fontId="5" fillId="8" borderId="0" xfId="96" applyNumberFormat="1" applyFill="1" applyProtection="1"/>
    <xf numFmtId="0" fontId="5" fillId="8" borderId="0" xfId="96" applyFont="1" applyFill="1" applyAlignment="1" applyProtection="1">
      <alignment vertical="top"/>
    </xf>
    <xf numFmtId="0" fontId="10" fillId="8" borderId="0" xfId="96" applyFont="1" applyFill="1" applyAlignment="1" applyProtection="1">
      <alignment vertical="top"/>
    </xf>
    <xf numFmtId="0" fontId="5" fillId="8" borderId="0" xfId="96" applyFill="1" applyAlignment="1" applyProtection="1">
      <alignment wrapText="1"/>
    </xf>
    <xf numFmtId="0" fontId="13" fillId="28" borderId="12" xfId="96" applyFont="1" applyFill="1" applyBorder="1" applyAlignment="1" applyProtection="1">
      <alignment horizontal="center" vertical="center"/>
    </xf>
    <xf numFmtId="0" fontId="13" fillId="28" borderId="61" xfId="96" applyFont="1" applyFill="1" applyBorder="1" applyAlignment="1" applyProtection="1">
      <alignment horizontal="center" vertical="center"/>
    </xf>
    <xf numFmtId="0" fontId="5" fillId="8" borderId="0" xfId="96" applyFill="1" applyBorder="1" applyAlignment="1" applyProtection="1">
      <alignment horizontal="center" vertical="center"/>
    </xf>
    <xf numFmtId="0" fontId="5" fillId="8" borderId="0" xfId="96" applyFill="1" applyAlignment="1" applyProtection="1">
      <alignment horizontal="center" vertical="center"/>
    </xf>
    <xf numFmtId="0" fontId="5" fillId="28" borderId="22" xfId="96" applyFill="1" applyBorder="1" applyAlignment="1" applyProtection="1">
      <alignment horizontal="center" vertical="center"/>
    </xf>
    <xf numFmtId="0" fontId="53" fillId="28" borderId="22" xfId="96" applyFont="1" applyFill="1" applyBorder="1" applyAlignment="1" applyProtection="1">
      <alignment horizontal="center" vertical="center"/>
    </xf>
    <xf numFmtId="0" fontId="5" fillId="8" borderId="22" xfId="96" applyFill="1" applyBorder="1" applyAlignment="1" applyProtection="1">
      <alignment horizontal="center" vertical="center"/>
    </xf>
    <xf numFmtId="0" fontId="5" fillId="28" borderId="22" xfId="96" applyFill="1" applyBorder="1" applyAlignment="1" applyProtection="1">
      <alignment horizontal="center" vertical="center" wrapText="1"/>
    </xf>
    <xf numFmtId="0" fontId="5" fillId="28" borderId="45" xfId="96" applyFill="1" applyBorder="1" applyAlignment="1" applyProtection="1">
      <alignment horizontal="center" vertical="center" wrapText="1"/>
    </xf>
    <xf numFmtId="0" fontId="5" fillId="8" borderId="0" xfId="96" applyFill="1" applyBorder="1" applyProtection="1"/>
    <xf numFmtId="0" fontId="5" fillId="8" borderId="0" xfId="96" applyFill="1" applyBorder="1" applyAlignment="1" applyProtection="1">
      <alignment vertical="center" wrapText="1"/>
    </xf>
    <xf numFmtId="9" fontId="5" fillId="5" borderId="22" xfId="102" applyFont="1" applyFill="1" applyBorder="1" applyAlignment="1" applyProtection="1">
      <alignment horizontal="center" vertical="center"/>
    </xf>
    <xf numFmtId="0" fontId="5" fillId="8" borderId="0" xfId="96" applyFill="1" applyBorder="1" applyAlignment="1" applyProtection="1">
      <alignment horizontal="center" vertical="center" wrapText="1"/>
    </xf>
    <xf numFmtId="182" fontId="5" fillId="8" borderId="0" xfId="102" applyNumberFormat="1" applyFont="1" applyFill="1" applyBorder="1" applyAlignment="1" applyProtection="1">
      <alignment horizontal="center" vertical="center"/>
    </xf>
    <xf numFmtId="0" fontId="5" fillId="0" borderId="88" xfId="0" applyFont="1" applyBorder="1" applyAlignment="1" applyProtection="1">
      <alignment horizontal="center" vertical="center"/>
    </xf>
    <xf numFmtId="0" fontId="5" fillId="8" borderId="57" xfId="96" applyFill="1" applyBorder="1" applyAlignment="1" applyProtection="1">
      <alignment horizontal="center" vertical="center"/>
      <protection locked="0"/>
    </xf>
    <xf numFmtId="0" fontId="5" fillId="8" borderId="77" xfId="96" applyFill="1" applyBorder="1" applyAlignment="1" applyProtection="1">
      <alignment horizontal="center" vertical="center"/>
      <protection locked="0"/>
    </xf>
    <xf numFmtId="0" fontId="5" fillId="8" borderId="0" xfId="96" applyFill="1" applyBorder="1" applyProtection="1">
      <protection locked="0"/>
    </xf>
    <xf numFmtId="0" fontId="5" fillId="8" borderId="46" xfId="96" applyFill="1" applyBorder="1" applyProtection="1">
      <protection locked="0"/>
    </xf>
    <xf numFmtId="0" fontId="13" fillId="8" borderId="57" xfId="96" applyFont="1" applyFill="1" applyBorder="1" applyAlignment="1" applyProtection="1">
      <alignment horizontal="center" vertical="center"/>
      <protection locked="0"/>
    </xf>
    <xf numFmtId="0" fontId="13" fillId="8" borderId="77" xfId="96" applyFont="1" applyFill="1" applyBorder="1" applyAlignment="1" applyProtection="1">
      <alignment horizontal="center" vertical="center"/>
      <protection locked="0"/>
    </xf>
    <xf numFmtId="0" fontId="13" fillId="8" borderId="22" xfId="96" applyFont="1" applyFill="1" applyBorder="1" applyAlignment="1" applyProtection="1">
      <alignment horizontal="center" vertical="center"/>
      <protection locked="0"/>
    </xf>
    <xf numFmtId="0" fontId="6" fillId="6" borderId="22" xfId="0" applyFont="1" applyFill="1" applyBorder="1" applyAlignment="1" applyProtection="1">
      <alignment horizontal="center"/>
    </xf>
    <xf numFmtId="0" fontId="5" fillId="0" borderId="0" xfId="0" applyNumberFormat="1" applyFont="1" applyFill="1" applyBorder="1" applyAlignment="1" applyProtection="1">
      <alignment vertical="center"/>
    </xf>
    <xf numFmtId="0" fontId="5" fillId="0" borderId="12" xfId="0" applyFont="1" applyFill="1" applyBorder="1" applyAlignment="1" applyProtection="1">
      <alignment horizontal="center" vertical="center" wrapText="1"/>
      <protection locked="0"/>
    </xf>
    <xf numFmtId="0" fontId="0" fillId="8" borderId="0" xfId="0" applyFill="1" applyBorder="1" applyProtection="1"/>
    <xf numFmtId="0" fontId="45" fillId="6" borderId="22" xfId="0" applyFont="1" applyFill="1" applyBorder="1" applyAlignment="1" applyProtection="1">
      <alignment horizontal="center" vertical="center" wrapText="1"/>
    </xf>
    <xf numFmtId="0" fontId="48" fillId="7" borderId="91" xfId="0" applyFont="1" applyFill="1" applyBorder="1" applyAlignment="1" applyProtection="1">
      <alignment horizontal="center" vertical="center" wrapText="1"/>
    </xf>
    <xf numFmtId="0" fontId="42" fillId="5" borderId="22" xfId="0" applyFont="1" applyFill="1" applyBorder="1" applyAlignment="1" applyProtection="1">
      <alignment horizontal="center" vertical="center" wrapText="1"/>
    </xf>
    <xf numFmtId="0" fontId="42" fillId="26" borderId="22" xfId="0" applyFont="1" applyFill="1" applyBorder="1" applyAlignment="1" applyProtection="1">
      <alignment horizontal="center" vertical="center" wrapText="1"/>
    </xf>
    <xf numFmtId="0" fontId="42" fillId="6" borderId="22" xfId="0" applyFont="1" applyFill="1" applyBorder="1" applyAlignment="1" applyProtection="1">
      <alignment horizontal="center" vertical="center" wrapText="1"/>
    </xf>
    <xf numFmtId="0" fontId="42" fillId="0" borderId="43" xfId="0" applyFont="1" applyFill="1" applyBorder="1" applyAlignment="1" applyProtection="1">
      <alignment horizontal="center" vertical="center" wrapText="1"/>
    </xf>
    <xf numFmtId="0" fontId="0" fillId="0" borderId="50" xfId="0" applyBorder="1" applyAlignment="1" applyProtection="1">
      <alignment horizontal="center" wrapText="1"/>
    </xf>
    <xf numFmtId="0" fontId="0" fillId="0" borderId="0" xfId="0" applyBorder="1" applyAlignment="1" applyProtection="1">
      <alignment horizontal="center" vertical="center" wrapText="1"/>
    </xf>
    <xf numFmtId="0" fontId="0" fillId="0" borderId="0" xfId="0" applyBorder="1" applyAlignment="1" applyProtection="1">
      <alignment horizontal="center" wrapText="1"/>
    </xf>
    <xf numFmtId="0" fontId="0" fillId="0" borderId="46" xfId="0" applyBorder="1" applyAlignment="1" applyProtection="1">
      <alignment horizontal="center" wrapText="1"/>
    </xf>
    <xf numFmtId="0" fontId="0" fillId="5" borderId="12" xfId="0" applyFill="1" applyBorder="1" applyAlignment="1" applyProtection="1">
      <alignment horizontal="center" vertical="center"/>
    </xf>
    <xf numFmtId="0" fontId="0" fillId="5" borderId="12" xfId="0" applyFill="1" applyBorder="1" applyAlignment="1" applyProtection="1">
      <alignment horizontal="center"/>
    </xf>
    <xf numFmtId="0" fontId="0" fillId="5" borderId="12" xfId="0" applyFill="1" applyBorder="1" applyAlignment="1" applyProtection="1">
      <alignment horizontal="center" vertical="center" wrapText="1"/>
    </xf>
    <xf numFmtId="0" fontId="100" fillId="0" borderId="0" xfId="0" applyFont="1" applyAlignment="1" applyProtection="1">
      <alignment horizontal="center" vertical="top"/>
    </xf>
    <xf numFmtId="49" fontId="100" fillId="0" borderId="0" xfId="0" applyNumberFormat="1" applyFont="1" applyAlignment="1" applyProtection="1">
      <alignment horizontal="center" vertical="top"/>
    </xf>
    <xf numFmtId="0" fontId="100" fillId="0" borderId="12" xfId="0" applyFont="1" applyFill="1" applyBorder="1" applyAlignment="1" applyProtection="1">
      <alignment horizontal="center" vertical="center"/>
    </xf>
    <xf numFmtId="0" fontId="13" fillId="28" borderId="62" xfId="96" applyFont="1" applyFill="1" applyBorder="1" applyAlignment="1" applyProtection="1">
      <alignment vertical="center" wrapText="1"/>
    </xf>
    <xf numFmtId="0" fontId="13" fillId="28" borderId="17" xfId="96" applyFont="1" applyFill="1" applyBorder="1" applyAlignment="1" applyProtection="1">
      <alignment horizontal="center" vertical="center" wrapText="1"/>
    </xf>
    <xf numFmtId="0" fontId="13" fillId="28" borderId="58" xfId="96" applyFont="1" applyFill="1" applyBorder="1" applyAlignment="1" applyProtection="1">
      <alignment vertical="center" wrapText="1"/>
    </xf>
    <xf numFmtId="0" fontId="114" fillId="0" borderId="57" xfId="150" applyFont="1" applyFill="1" applyBorder="1" applyAlignment="1">
      <alignment horizontal="left" vertical="center"/>
    </xf>
    <xf numFmtId="0" fontId="114" fillId="0" borderId="57" xfId="150" applyFont="1" applyBorder="1" applyAlignment="1">
      <alignment horizontal="left" vertical="center"/>
    </xf>
    <xf numFmtId="0" fontId="5" fillId="0" borderId="0" xfId="240"/>
    <xf numFmtId="0" fontId="5" fillId="0" borderId="0" xfId="240" applyFont="1"/>
    <xf numFmtId="0" fontId="5" fillId="0" borderId="0" xfId="240" quotePrefix="1"/>
    <xf numFmtId="0" fontId="5" fillId="0" borderId="22" xfId="240" applyFont="1" applyBorder="1" applyAlignment="1">
      <alignment vertical="center" wrapText="1"/>
    </xf>
    <xf numFmtId="0" fontId="5" fillId="0" borderId="98" xfId="240" applyFont="1" applyBorder="1" applyAlignment="1">
      <alignment vertical="center" wrapText="1"/>
    </xf>
    <xf numFmtId="0" fontId="14" fillId="0" borderId="98" xfId="240" applyFont="1" applyBorder="1" applyAlignment="1">
      <alignment vertical="center" wrapText="1"/>
    </xf>
    <xf numFmtId="0" fontId="5" fillId="0" borderId="98" xfId="240" applyFont="1" applyBorder="1" applyAlignment="1">
      <alignment horizontal="justify" vertical="center" wrapText="1"/>
    </xf>
    <xf numFmtId="0" fontId="14" fillId="0" borderId="0" xfId="240" applyFont="1" applyAlignment="1">
      <alignment vertical="center"/>
    </xf>
    <xf numFmtId="0" fontId="5" fillId="0" borderId="0" xfId="240" applyFont="1" applyAlignment="1">
      <alignment vertical="center"/>
    </xf>
    <xf numFmtId="0" fontId="42" fillId="0" borderId="0" xfId="158" applyFont="1" applyBorder="1" applyAlignment="1">
      <alignment horizontal="center" vertical="center"/>
    </xf>
    <xf numFmtId="49" fontId="42" fillId="0" borderId="0" xfId="158" applyNumberFormat="1" applyFont="1" applyBorder="1" applyAlignment="1">
      <alignment horizontal="center" vertical="center"/>
    </xf>
    <xf numFmtId="0" fontId="42" fillId="0" borderId="0" xfId="158" applyFont="1" applyBorder="1" applyAlignment="1">
      <alignment horizontal="left" vertical="center"/>
    </xf>
    <xf numFmtId="0" fontId="45" fillId="0" borderId="0" xfId="158" applyFont="1" applyBorder="1" applyAlignment="1">
      <alignment horizontal="left" vertical="center"/>
    </xf>
    <xf numFmtId="0" fontId="43" fillId="35" borderId="102" xfId="158" applyFont="1" applyFill="1" applyBorder="1" applyAlignment="1">
      <alignment horizontal="center" vertical="center"/>
    </xf>
    <xf numFmtId="0" fontId="42" fillId="0" borderId="0" xfId="158" applyFont="1" applyAlignment="1">
      <alignment horizontal="center" vertical="center"/>
    </xf>
    <xf numFmtId="0" fontId="42" fillId="0" borderId="0" xfId="158" applyFont="1" applyFill="1" applyAlignment="1">
      <alignment horizontal="center" vertical="center"/>
    </xf>
    <xf numFmtId="0" fontId="42" fillId="0" borderId="0" xfId="158" applyFont="1" applyFill="1" applyBorder="1" applyAlignment="1">
      <alignment horizontal="center" vertical="center"/>
    </xf>
    <xf numFmtId="0" fontId="43" fillId="35" borderId="99" xfId="158" applyFont="1" applyFill="1" applyBorder="1" applyAlignment="1">
      <alignment horizontal="center" vertical="center" wrapText="1"/>
    </xf>
    <xf numFmtId="0" fontId="43" fillId="0" borderId="0" xfId="158" applyFont="1" applyFill="1" applyBorder="1" applyAlignment="1">
      <alignment horizontal="center" vertical="center"/>
    </xf>
    <xf numFmtId="0" fontId="64" fillId="0" borderId="0" xfId="158" applyFont="1" applyFill="1" applyBorder="1" applyAlignment="1">
      <alignment horizontal="left" vertical="center"/>
    </xf>
    <xf numFmtId="0" fontId="43" fillId="36" borderId="103" xfId="158" applyFont="1" applyFill="1" applyBorder="1" applyAlignment="1">
      <alignment horizontal="center" vertical="center"/>
    </xf>
    <xf numFmtId="49" fontId="43" fillId="36" borderId="104" xfId="158" applyNumberFormat="1" applyFont="1" applyFill="1" applyBorder="1" applyAlignment="1">
      <alignment horizontal="left" vertical="center"/>
    </xf>
    <xf numFmtId="0" fontId="43" fillId="36" borderId="104" xfId="158" applyFont="1" applyFill="1" applyBorder="1" applyAlignment="1">
      <alignment horizontal="left" vertical="center"/>
    </xf>
    <xf numFmtId="0" fontId="43" fillId="36" borderId="104" xfId="158" applyFont="1" applyFill="1" applyBorder="1" applyAlignment="1">
      <alignment horizontal="center" vertical="center"/>
    </xf>
    <xf numFmtId="0" fontId="64" fillId="36" borderId="105" xfId="158" applyFont="1" applyFill="1" applyBorder="1" applyAlignment="1">
      <alignment horizontal="left" vertical="center"/>
    </xf>
    <xf numFmtId="0" fontId="13" fillId="0" borderId="0" xfId="150" applyFont="1" applyBorder="1" applyAlignment="1">
      <alignment vertical="center"/>
    </xf>
    <xf numFmtId="0" fontId="46" fillId="3" borderId="106" xfId="158" applyFont="1" applyFill="1" applyBorder="1" applyAlignment="1">
      <alignment horizontal="center" vertical="center"/>
    </xf>
    <xf numFmtId="49" fontId="42" fillId="0" borderId="0" xfId="158" applyNumberFormat="1" applyFont="1" applyAlignment="1">
      <alignment horizontal="center" vertical="center"/>
    </xf>
    <xf numFmtId="0" fontId="42" fillId="0" borderId="0" xfId="158" applyFont="1" applyAlignment="1">
      <alignment horizontal="left" vertical="center"/>
    </xf>
    <xf numFmtId="0" fontId="45" fillId="0" borderId="0" xfId="158" applyFont="1" applyAlignment="1">
      <alignment horizontal="left" vertical="center"/>
    </xf>
    <xf numFmtId="0" fontId="14" fillId="0" borderId="98" xfId="240" applyFont="1" applyBorder="1" applyAlignment="1">
      <alignment horizontal="justify" vertical="center" wrapText="1"/>
    </xf>
    <xf numFmtId="0" fontId="5" fillId="8" borderId="0" xfId="96" applyFill="1"/>
    <xf numFmtId="0" fontId="5" fillId="61" borderId="111" xfId="240" applyFont="1" applyFill="1" applyBorder="1"/>
    <xf numFmtId="0" fontId="5" fillId="61" borderId="95" xfId="240" applyFont="1" applyFill="1" applyBorder="1"/>
    <xf numFmtId="0" fontId="5" fillId="61" borderId="112" xfId="240" applyFont="1" applyFill="1" applyBorder="1"/>
    <xf numFmtId="0" fontId="5" fillId="0" borderId="0" xfId="240" applyFill="1" applyBorder="1"/>
    <xf numFmtId="0" fontId="5" fillId="61" borderId="2" xfId="240" applyFont="1" applyFill="1" applyBorder="1"/>
    <xf numFmtId="0" fontId="5" fillId="61" borderId="0" xfId="240" applyFont="1" applyFill="1" applyBorder="1"/>
    <xf numFmtId="0" fontId="5" fillId="61" borderId="1" xfId="240" applyFont="1" applyFill="1" applyBorder="1"/>
    <xf numFmtId="0" fontId="13" fillId="61" borderId="2" xfId="240" applyFont="1" applyFill="1" applyBorder="1" applyAlignment="1">
      <alignment horizontal="center" vertical="center"/>
    </xf>
    <xf numFmtId="0" fontId="13" fillId="61" borderId="97" xfId="240" applyFont="1" applyFill="1" applyBorder="1" applyAlignment="1">
      <alignment horizontal="center" vertical="center"/>
    </xf>
    <xf numFmtId="0" fontId="13" fillId="0" borderId="0" xfId="240" applyFont="1" applyFill="1" applyBorder="1" applyAlignment="1">
      <alignment horizontal="center" vertical="center"/>
    </xf>
    <xf numFmtId="0" fontId="46" fillId="61" borderId="0" xfId="240" applyFont="1" applyFill="1" applyBorder="1"/>
    <xf numFmtId="0" fontId="5" fillId="61" borderId="10" xfId="240" applyFont="1" applyFill="1" applyBorder="1"/>
    <xf numFmtId="0" fontId="5" fillId="61" borderId="3" xfId="240" applyFont="1" applyFill="1" applyBorder="1"/>
    <xf numFmtId="0" fontId="5" fillId="61" borderId="4" xfId="240" applyFont="1" applyFill="1" applyBorder="1"/>
    <xf numFmtId="0" fontId="5" fillId="0" borderId="0" xfId="240" applyFont="1" applyFill="1" applyBorder="1" applyAlignment="1"/>
    <xf numFmtId="0" fontId="95" fillId="13" borderId="111" xfId="240" applyFont="1" applyFill="1" applyBorder="1" applyAlignment="1">
      <alignment horizontal="center" vertical="top"/>
    </xf>
    <xf numFmtId="0" fontId="71" fillId="13" borderId="112" xfId="240" applyFont="1" applyFill="1" applyBorder="1" applyAlignment="1"/>
    <xf numFmtId="0" fontId="91" fillId="0" borderId="0" xfId="240" applyFont="1" applyFill="1" applyBorder="1"/>
    <xf numFmtId="0" fontId="42" fillId="13" borderId="2" xfId="240" applyFont="1" applyFill="1" applyBorder="1"/>
    <xf numFmtId="0" fontId="42" fillId="13" borderId="0" xfId="240" applyFont="1" applyFill="1" applyBorder="1"/>
    <xf numFmtId="0" fontId="5" fillId="7" borderId="0" xfId="240" applyFont="1" applyFill="1" applyBorder="1"/>
    <xf numFmtId="0" fontId="97" fillId="13" borderId="0" xfId="240" applyFont="1" applyFill="1" applyBorder="1" applyAlignment="1">
      <alignment horizontal="center" vertical="top"/>
    </xf>
    <xf numFmtId="0" fontId="5" fillId="13" borderId="1" xfId="240" applyFont="1" applyFill="1" applyBorder="1"/>
    <xf numFmtId="0" fontId="95" fillId="13" borderId="2" xfId="240" applyFont="1" applyFill="1" applyBorder="1" applyAlignment="1">
      <alignment horizontal="center" vertical="top"/>
    </xf>
    <xf numFmtId="0" fontId="5" fillId="13" borderId="0" xfId="240" applyFont="1" applyFill="1" applyBorder="1" applyAlignment="1"/>
    <xf numFmtId="0" fontId="5" fillId="13" borderId="1" xfId="240" applyFont="1" applyFill="1" applyBorder="1" applyAlignment="1"/>
    <xf numFmtId="0" fontId="42" fillId="13" borderId="1" xfId="240" applyFont="1" applyFill="1" applyBorder="1"/>
    <xf numFmtId="0" fontId="42" fillId="0" borderId="0" xfId="240" applyFont="1" applyFill="1" applyBorder="1"/>
    <xf numFmtId="0" fontId="46" fillId="13" borderId="0" xfId="240" applyFont="1" applyFill="1" applyBorder="1" applyAlignment="1">
      <alignment horizontal="center" vertical="center" wrapText="1"/>
    </xf>
    <xf numFmtId="0" fontId="42" fillId="13" borderId="0" xfId="240" applyFont="1" applyFill="1" applyBorder="1" applyAlignment="1"/>
    <xf numFmtId="0" fontId="5" fillId="7" borderId="0" xfId="240" applyFont="1" applyFill="1" applyBorder="1" applyAlignment="1"/>
    <xf numFmtId="0" fontId="5" fillId="7" borderId="0" xfId="240" applyFont="1" applyFill="1" applyBorder="1" applyAlignment="1">
      <alignment horizontal="left" vertical="center"/>
    </xf>
    <xf numFmtId="0" fontId="5" fillId="13" borderId="2" xfId="240" applyFont="1" applyFill="1" applyBorder="1"/>
    <xf numFmtId="0" fontId="42" fillId="7" borderId="0" xfId="240" applyFont="1" applyFill="1" applyBorder="1" applyAlignment="1" applyProtection="1">
      <alignment horizontal="center" vertical="center"/>
      <protection locked="0"/>
    </xf>
    <xf numFmtId="0" fontId="5" fillId="13" borderId="1" xfId="240" applyFont="1" applyFill="1" applyBorder="1" applyAlignment="1">
      <alignment vertical="center"/>
    </xf>
    <xf numFmtId="0" fontId="42" fillId="13" borderId="0" xfId="240" applyFont="1" applyFill="1" applyBorder="1" applyAlignment="1" applyProtection="1">
      <alignment horizontal="center" vertical="center"/>
      <protection locked="0"/>
    </xf>
    <xf numFmtId="0" fontId="5" fillId="13" borderId="0" xfId="240" applyFont="1" applyFill="1" applyBorder="1" applyAlignment="1">
      <alignment vertical="center"/>
    </xf>
    <xf numFmtId="0" fontId="46" fillId="13" borderId="0" xfId="240" applyFont="1" applyFill="1" applyBorder="1" applyAlignment="1">
      <alignment vertical="center" wrapText="1"/>
    </xf>
    <xf numFmtId="0" fontId="42" fillId="13" borderId="0" xfId="240" applyFont="1" applyFill="1" applyBorder="1" applyAlignment="1">
      <alignment vertical="center"/>
    </xf>
    <xf numFmtId="0" fontId="71" fillId="13" borderId="0" xfId="240" applyFont="1" applyFill="1" applyBorder="1" applyAlignment="1"/>
    <xf numFmtId="0" fontId="46" fillId="0" borderId="39" xfId="240" applyFont="1" applyFill="1" applyBorder="1" applyAlignment="1">
      <alignment vertical="center"/>
    </xf>
    <xf numFmtId="0" fontId="71" fillId="13" borderId="1" xfId="240" applyFont="1" applyFill="1" applyBorder="1" applyAlignment="1"/>
    <xf numFmtId="0" fontId="6" fillId="13" borderId="0" xfId="240" applyFont="1" applyFill="1" applyBorder="1"/>
    <xf numFmtId="0" fontId="46" fillId="13" borderId="0" xfId="240" applyFont="1" applyFill="1" applyBorder="1" applyAlignment="1">
      <alignment horizontal="left" vertical="center"/>
    </xf>
    <xf numFmtId="0" fontId="5" fillId="13" borderId="2" xfId="240" applyFont="1" applyFill="1" applyBorder="1" applyAlignment="1">
      <alignment vertical="center"/>
    </xf>
    <xf numFmtId="0" fontId="5" fillId="0" borderId="0" xfId="240" applyFont="1" applyFill="1" applyBorder="1" applyAlignment="1">
      <alignment vertical="center"/>
    </xf>
    <xf numFmtId="0" fontId="46" fillId="13" borderId="0" xfId="240" applyFont="1" applyFill="1" applyBorder="1" applyAlignment="1">
      <alignment horizontal="center" vertical="center"/>
    </xf>
    <xf numFmtId="0" fontId="5" fillId="7" borderId="2" xfId="240" applyFont="1" applyFill="1" applyBorder="1"/>
    <xf numFmtId="0" fontId="42" fillId="7" borderId="0" xfId="240" applyFont="1" applyFill="1" applyBorder="1"/>
    <xf numFmtId="0" fontId="71" fillId="7" borderId="0" xfId="240" applyFont="1" applyFill="1" applyBorder="1" applyAlignment="1"/>
    <xf numFmtId="0" fontId="46" fillId="7" borderId="0" xfId="240" applyFont="1" applyFill="1" applyBorder="1" applyAlignment="1">
      <alignment horizontal="left" vertical="center"/>
    </xf>
    <xf numFmtId="0" fontId="46" fillId="7" borderId="0" xfId="240" applyFont="1" applyFill="1" applyBorder="1"/>
    <xf numFmtId="0" fontId="6" fillId="7" borderId="0" xfId="240" applyFont="1" applyFill="1" applyBorder="1"/>
    <xf numFmtId="183" fontId="42" fillId="13" borderId="0" xfId="240" applyNumberFormat="1" applyFont="1" applyFill="1" applyBorder="1" applyAlignment="1" applyProtection="1">
      <alignment horizontal="left" vertical="center"/>
      <protection locked="0"/>
    </xf>
    <xf numFmtId="183" fontId="42" fillId="7" borderId="0" xfId="240" applyNumberFormat="1" applyFont="1" applyFill="1" applyBorder="1" applyAlignment="1" applyProtection="1">
      <alignment horizontal="left" vertical="center"/>
      <protection locked="0"/>
    </xf>
    <xf numFmtId="0" fontId="6" fillId="13" borderId="0" xfId="240" applyFont="1" applyFill="1" applyBorder="1" applyAlignment="1">
      <alignment horizontal="right"/>
    </xf>
    <xf numFmtId="0" fontId="5" fillId="13" borderId="0" xfId="240" applyFont="1" applyFill="1" applyBorder="1" applyAlignment="1">
      <alignment horizontal="right"/>
    </xf>
    <xf numFmtId="0" fontId="5" fillId="7" borderId="0" xfId="240" applyFont="1" applyFill="1" applyBorder="1" applyAlignment="1">
      <alignment horizontal="right"/>
    </xf>
    <xf numFmtId="0" fontId="5" fillId="13" borderId="10" xfId="240" applyFont="1" applyFill="1" applyBorder="1"/>
    <xf numFmtId="0" fontId="5" fillId="13" borderId="3" xfId="240" applyFont="1" applyFill="1" applyBorder="1" applyAlignment="1">
      <alignment horizontal="right"/>
    </xf>
    <xf numFmtId="0" fontId="5" fillId="13" borderId="3" xfId="240" applyFont="1" applyFill="1" applyBorder="1"/>
    <xf numFmtId="0" fontId="5" fillId="13" borderId="4" xfId="240" applyFont="1" applyFill="1" applyBorder="1"/>
    <xf numFmtId="0" fontId="91" fillId="12" borderId="111" xfId="240" applyFont="1" applyFill="1" applyBorder="1"/>
    <xf numFmtId="0" fontId="95" fillId="12" borderId="112" xfId="240" applyFont="1" applyFill="1" applyBorder="1" applyAlignment="1"/>
    <xf numFmtId="0" fontId="91" fillId="12" borderId="2" xfId="240" applyFont="1" applyFill="1" applyBorder="1"/>
    <xf numFmtId="0" fontId="95" fillId="12" borderId="0" xfId="240" applyFont="1" applyFill="1" applyBorder="1" applyAlignment="1">
      <alignment horizontal="center"/>
    </xf>
    <xf numFmtId="0" fontId="95" fillId="12" borderId="1" xfId="240" applyFont="1" applyFill="1" applyBorder="1" applyAlignment="1">
      <alignment horizontal="center"/>
    </xf>
    <xf numFmtId="0" fontId="5" fillId="12" borderId="2" xfId="240" applyFont="1" applyFill="1" applyBorder="1" applyAlignment="1">
      <alignment horizontal="right" wrapText="1"/>
    </xf>
    <xf numFmtId="0" fontId="5" fillId="12" borderId="0" xfId="240" applyFont="1" applyFill="1" applyBorder="1" applyAlignment="1">
      <alignment horizontal="center"/>
    </xf>
    <xf numFmtId="0" fontId="13" fillId="12" borderId="0" xfId="240" applyFont="1" applyFill="1" applyBorder="1"/>
    <xf numFmtId="0" fontId="42" fillId="12" borderId="0" xfId="240" applyFont="1" applyFill="1" applyBorder="1"/>
    <xf numFmtId="0" fontId="5" fillId="12" borderId="1" xfId="240" applyFont="1" applyFill="1" applyBorder="1"/>
    <xf numFmtId="184" fontId="42" fillId="12" borderId="0" xfId="240" applyNumberFormat="1" applyFont="1" applyFill="1" applyBorder="1" applyAlignment="1" applyProtection="1">
      <alignment horizontal="center" vertical="center"/>
      <protection locked="0"/>
    </xf>
    <xf numFmtId="0" fontId="5" fillId="12" borderId="2" xfId="240" applyFont="1" applyFill="1" applyBorder="1"/>
    <xf numFmtId="0" fontId="42" fillId="12" borderId="0" xfId="240" applyFont="1" applyFill="1" applyBorder="1" applyAlignment="1"/>
    <xf numFmtId="0" fontId="42" fillId="12" borderId="0" xfId="240" applyFont="1" applyFill="1" applyBorder="1" applyAlignment="1">
      <alignment horizontal="left"/>
    </xf>
    <xf numFmtId="0" fontId="6" fillId="12" borderId="0" xfId="240" applyFont="1" applyFill="1" applyBorder="1"/>
    <xf numFmtId="0" fontId="5" fillId="12" borderId="0" xfId="240" applyFont="1" applyFill="1" applyBorder="1"/>
    <xf numFmtId="184" fontId="42" fillId="12" borderId="1" xfId="240" applyNumberFormat="1" applyFont="1" applyFill="1" applyBorder="1" applyAlignment="1" applyProtection="1">
      <alignment horizontal="center" vertical="center"/>
      <protection locked="0"/>
    </xf>
    <xf numFmtId="0" fontId="42" fillId="12" borderId="2" xfId="240" applyFont="1" applyFill="1" applyBorder="1"/>
    <xf numFmtId="0" fontId="42" fillId="12" borderId="1" xfId="240" applyFont="1" applyFill="1" applyBorder="1" applyAlignment="1">
      <alignment vertical="center"/>
    </xf>
    <xf numFmtId="0" fontId="92" fillId="12" borderId="2" xfId="240" applyFont="1" applyFill="1" applyBorder="1" applyAlignment="1" applyProtection="1">
      <alignment vertical="top" wrapText="1"/>
      <protection locked="0"/>
    </xf>
    <xf numFmtId="0" fontId="92" fillId="12" borderId="0" xfId="240" applyFont="1" applyFill="1" applyBorder="1" applyAlignment="1" applyProtection="1">
      <alignment vertical="top" wrapText="1"/>
      <protection locked="0"/>
    </xf>
    <xf numFmtId="0" fontId="46" fillId="12" borderId="2" xfId="240" applyFont="1" applyFill="1" applyBorder="1"/>
    <xf numFmtId="0" fontId="5" fillId="0" borderId="0" xfId="240" applyBorder="1"/>
    <xf numFmtId="0" fontId="92" fillId="12" borderId="10" xfId="240" applyFont="1" applyFill="1" applyBorder="1" applyAlignment="1" applyProtection="1">
      <alignment vertical="top" wrapText="1"/>
      <protection locked="0"/>
    </xf>
    <xf numFmtId="0" fontId="92" fillId="12" borderId="3" xfId="240" applyFont="1" applyFill="1" applyBorder="1" applyAlignment="1" applyProtection="1">
      <alignment vertical="top" wrapText="1"/>
      <protection locked="0"/>
    </xf>
    <xf numFmtId="0" fontId="5" fillId="12" borderId="3" xfId="240" applyFont="1" applyFill="1" applyBorder="1" applyAlignment="1">
      <alignment vertical="top" wrapText="1"/>
    </xf>
    <xf numFmtId="184" fontId="42" fillId="12" borderId="3" xfId="240" applyNumberFormat="1" applyFont="1" applyFill="1" applyBorder="1" applyAlignment="1" applyProtection="1">
      <alignment horizontal="center" vertical="center"/>
      <protection locked="0"/>
    </xf>
    <xf numFmtId="184" fontId="42" fillId="12" borderId="4" xfId="240" applyNumberFormat="1" applyFont="1" applyFill="1" applyBorder="1" applyAlignment="1" applyProtection="1">
      <alignment horizontal="center" vertical="center"/>
      <protection locked="0"/>
    </xf>
    <xf numFmtId="0" fontId="5" fillId="0" borderId="0" xfId="240" applyFont="1" applyFill="1" applyBorder="1"/>
    <xf numFmtId="0" fontId="5" fillId="0" borderId="3" xfId="240" applyNumberFormat="1" applyFont="1" applyFill="1" applyBorder="1" applyAlignment="1">
      <alignment horizontal="center" vertical="center"/>
    </xf>
    <xf numFmtId="0" fontId="42" fillId="0" borderId="0" xfId="240" applyFont="1" applyAlignment="1">
      <alignment horizontal="center" vertical="center"/>
    </xf>
    <xf numFmtId="0" fontId="42" fillId="3" borderId="57" xfId="158" applyFont="1" applyFill="1" applyBorder="1" applyAlignment="1">
      <alignment horizontal="center" vertical="center"/>
    </xf>
    <xf numFmtId="0" fontId="42" fillId="0" borderId="58" xfId="158" applyFont="1" applyFill="1" applyBorder="1" applyAlignment="1">
      <alignment horizontal="center" vertical="center"/>
    </xf>
    <xf numFmtId="0" fontId="42" fillId="0" borderId="59" xfId="150" applyFont="1" applyFill="1" applyBorder="1" applyAlignment="1">
      <alignment horizontal="center" vertical="center"/>
    </xf>
    <xf numFmtId="0" fontId="32" fillId="13" borderId="57" xfId="158" applyFont="1" applyFill="1" applyBorder="1" applyAlignment="1">
      <alignment horizontal="center" vertical="center"/>
    </xf>
    <xf numFmtId="0" fontId="46" fillId="0" borderId="57" xfId="150" applyFont="1" applyBorder="1" applyAlignment="1">
      <alignment horizontal="left" vertical="center"/>
    </xf>
    <xf numFmtId="0" fontId="42" fillId="0" borderId="57" xfId="158" applyFont="1" applyFill="1" applyBorder="1" applyAlignment="1">
      <alignment horizontal="center" vertical="center"/>
    </xf>
    <xf numFmtId="0" fontId="42" fillId="0" borderId="59" xfId="158" applyFont="1" applyFill="1" applyBorder="1" applyAlignment="1">
      <alignment horizontal="center" vertical="center"/>
    </xf>
    <xf numFmtId="0" fontId="46" fillId="0" borderId="57" xfId="158" applyFont="1" applyBorder="1" applyAlignment="1">
      <alignment horizontal="left" vertical="center"/>
    </xf>
    <xf numFmtId="0" fontId="42" fillId="0" borderId="59" xfId="158" applyFont="1" applyBorder="1" applyAlignment="1">
      <alignment horizontal="center" vertical="center"/>
    </xf>
    <xf numFmtId="0" fontId="46" fillId="0" borderId="57" xfId="158" applyFont="1" applyBorder="1" applyAlignment="1">
      <alignment horizontal="left" vertical="center" wrapText="1"/>
    </xf>
    <xf numFmtId="0" fontId="42" fillId="0" borderId="58" xfId="158" applyFont="1" applyBorder="1" applyAlignment="1">
      <alignment horizontal="center" vertical="center"/>
    </xf>
    <xf numFmtId="0" fontId="42" fillId="0" borderId="59" xfId="150" applyFont="1" applyBorder="1" applyAlignment="1">
      <alignment horizontal="center" vertical="center"/>
    </xf>
    <xf numFmtId="0" fontId="42" fillId="0" borderId="53" xfId="158" applyFont="1" applyBorder="1" applyAlignment="1">
      <alignment horizontal="center" vertical="center"/>
    </xf>
    <xf numFmtId="49" fontId="42" fillId="0" borderId="61" xfId="158" applyNumberFormat="1" applyFont="1" applyBorder="1" applyAlignment="1">
      <alignment horizontal="center" vertical="center"/>
    </xf>
    <xf numFmtId="0" fontId="42" fillId="0" borderId="62" xfId="158" applyFont="1" applyBorder="1" applyAlignment="1">
      <alignment horizontal="center" vertical="center"/>
    </xf>
    <xf numFmtId="0" fontId="42" fillId="0" borderId="61" xfId="158" applyFont="1" applyBorder="1" applyAlignment="1">
      <alignment horizontal="center" vertical="center"/>
    </xf>
    <xf numFmtId="0" fontId="42" fillId="0" borderId="63" xfId="150" applyFont="1" applyBorder="1" applyAlignment="1">
      <alignment horizontal="center" vertical="center"/>
    </xf>
    <xf numFmtId="0" fontId="46" fillId="0" borderId="12" xfId="240" applyFont="1" applyFill="1" applyBorder="1" applyAlignment="1">
      <alignment horizontal="center" vertical="center"/>
    </xf>
    <xf numFmtId="0" fontId="46" fillId="0" borderId="12" xfId="240" applyFont="1" applyFill="1" applyBorder="1" applyAlignment="1">
      <alignment vertical="center"/>
    </xf>
    <xf numFmtId="0" fontId="13" fillId="0" borderId="12" xfId="240" applyFont="1" applyFill="1" applyBorder="1"/>
    <xf numFmtId="0" fontId="13" fillId="61" borderId="12" xfId="240" applyFont="1" applyFill="1" applyBorder="1" applyAlignment="1">
      <alignment horizontal="center" vertical="center"/>
    </xf>
    <xf numFmtId="0" fontId="125" fillId="0" borderId="0" xfId="240" applyFont="1"/>
    <xf numFmtId="0" fontId="0" fillId="0" borderId="106" xfId="0" applyBorder="1" applyAlignment="1" applyProtection="1">
      <alignment horizontal="center" wrapText="1"/>
    </xf>
    <xf numFmtId="0" fontId="0" fillId="0" borderId="92" xfId="0" applyBorder="1" applyAlignment="1" applyProtection="1">
      <alignment horizontal="center" vertical="center" wrapText="1"/>
    </xf>
    <xf numFmtId="0" fontId="0" fillId="0" borderId="92" xfId="0" applyBorder="1" applyAlignment="1" applyProtection="1">
      <alignment horizontal="center" wrapText="1"/>
    </xf>
    <xf numFmtId="0" fontId="0" fillId="0" borderId="99" xfId="0" applyBorder="1" applyAlignment="1" applyProtection="1">
      <alignment horizontal="center" wrapText="1"/>
    </xf>
    <xf numFmtId="0" fontId="5" fillId="0" borderId="114" xfId="0" applyFont="1" applyFill="1" applyBorder="1" applyAlignment="1" applyProtection="1">
      <alignment horizontal="center" vertical="center" wrapText="1"/>
    </xf>
    <xf numFmtId="0" fontId="5" fillId="0" borderId="101" xfId="0" applyFont="1" applyFill="1" applyBorder="1" applyAlignment="1" applyProtection="1">
      <alignment horizontal="center" vertical="center" wrapText="1"/>
    </xf>
    <xf numFmtId="181" fontId="46" fillId="0" borderId="101" xfId="0" applyNumberFormat="1" applyFont="1" applyBorder="1" applyAlignment="1" applyProtection="1">
      <alignment horizontal="center" vertical="center" wrapText="1"/>
    </xf>
    <xf numFmtId="181" fontId="46" fillId="0" borderId="121" xfId="0" applyNumberFormat="1" applyFont="1" applyBorder="1" applyAlignment="1" applyProtection="1">
      <alignment horizontal="center" vertical="center" wrapText="1"/>
    </xf>
    <xf numFmtId="0" fontId="47" fillId="3" borderId="91" xfId="0" applyFont="1" applyFill="1" applyBorder="1" applyAlignment="1" applyProtection="1">
      <alignment horizontal="center" vertical="center" wrapText="1"/>
    </xf>
    <xf numFmtId="0" fontId="47" fillId="3" borderId="10" xfId="0" applyFont="1" applyFill="1" applyBorder="1" applyAlignment="1" applyProtection="1">
      <alignment horizontal="center" vertical="center" wrapText="1"/>
    </xf>
    <xf numFmtId="0" fontId="48" fillId="7" borderId="97" xfId="0" applyFont="1" applyFill="1" applyBorder="1" applyAlignment="1" applyProtection="1">
      <alignment horizontal="center" vertical="center" wrapText="1"/>
    </xf>
    <xf numFmtId="0" fontId="5" fillId="0" borderId="90" xfId="0" applyFont="1" applyFill="1" applyBorder="1" applyAlignment="1" applyProtection="1">
      <alignment horizontal="center" vertical="center" wrapText="1"/>
    </xf>
    <xf numFmtId="0" fontId="0" fillId="0" borderId="90" xfId="0" applyFill="1" applyBorder="1" applyAlignment="1" applyProtection="1">
      <alignment horizontal="center" vertical="center" wrapText="1"/>
    </xf>
    <xf numFmtId="0" fontId="11" fillId="3" borderId="12" xfId="0" applyFont="1" applyFill="1" applyBorder="1" applyAlignment="1" applyProtection="1">
      <alignment vertical="top"/>
    </xf>
    <xf numFmtId="0" fontId="11" fillId="3" borderId="12" xfId="0" applyFont="1" applyFill="1" applyBorder="1" applyAlignment="1" applyProtection="1">
      <alignment vertical="center"/>
    </xf>
    <xf numFmtId="0" fontId="15" fillId="7" borderId="12" xfId="0" applyFont="1" applyFill="1" applyBorder="1" applyProtection="1"/>
    <xf numFmtId="0" fontId="11" fillId="66" borderId="39" xfId="0" applyFont="1" applyFill="1" applyBorder="1" applyAlignment="1" applyProtection="1">
      <alignment vertical="center"/>
    </xf>
    <xf numFmtId="0" fontId="11" fillId="3" borderId="97" xfId="0" applyFont="1" applyFill="1" applyBorder="1" applyAlignment="1" applyProtection="1">
      <alignment vertical="center" wrapText="1"/>
    </xf>
    <xf numFmtId="0" fontId="15" fillId="7" borderId="97" xfId="0" applyFont="1" applyFill="1" applyBorder="1" applyAlignment="1" applyProtection="1">
      <alignment vertical="center" wrapText="1"/>
    </xf>
    <xf numFmtId="0" fontId="15" fillId="7" borderId="12" xfId="0" applyFont="1" applyFill="1" applyBorder="1" applyAlignment="1" applyProtection="1"/>
    <xf numFmtId="0" fontId="0" fillId="0" borderId="12" xfId="0" applyFont="1" applyBorder="1" applyAlignment="1" applyProtection="1">
      <alignment horizontal="left" vertical="center" wrapText="1"/>
    </xf>
    <xf numFmtId="0" fontId="0" fillId="0" borderId="12" xfId="0" applyFont="1" applyFill="1" applyBorder="1" applyAlignment="1" applyProtection="1">
      <alignment horizontal="left" vertical="center" wrapText="1"/>
    </xf>
    <xf numFmtId="0" fontId="114" fillId="0" borderId="57" xfId="150" applyFont="1" applyBorder="1" applyAlignment="1">
      <alignment horizontal="left" vertical="center" wrapText="1"/>
    </xf>
    <xf numFmtId="0" fontId="114" fillId="0" borderId="57" xfId="158" applyFont="1" applyBorder="1" applyAlignment="1">
      <alignment horizontal="left" vertical="center" wrapText="1"/>
    </xf>
    <xf numFmtId="0" fontId="46" fillId="0" borderId="57" xfId="158" applyFont="1" applyFill="1" applyBorder="1" applyAlignment="1">
      <alignment horizontal="left" vertical="center"/>
    </xf>
    <xf numFmtId="0" fontId="99" fillId="0" borderId="88" xfId="0" applyFont="1" applyBorder="1" applyAlignment="1" applyProtection="1">
      <alignment horizontal="center" vertical="center" wrapText="1"/>
    </xf>
    <xf numFmtId="0" fontId="5" fillId="8" borderId="45" xfId="96" applyFill="1" applyBorder="1" applyAlignment="1" applyProtection="1">
      <alignment horizontal="center" vertical="center"/>
    </xf>
    <xf numFmtId="0" fontId="5" fillId="8" borderId="78" xfId="96" applyFill="1" applyBorder="1" applyAlignment="1" applyProtection="1">
      <alignment horizontal="center" vertical="center"/>
      <protection locked="0"/>
    </xf>
    <xf numFmtId="0" fontId="11" fillId="3" borderId="97" xfId="0" applyFont="1" applyFill="1" applyBorder="1" applyAlignment="1" applyProtection="1">
      <alignment horizontal="left" vertical="center" wrapText="1"/>
    </xf>
    <xf numFmtId="0" fontId="49" fillId="6" borderId="12" xfId="0" applyFont="1" applyFill="1" applyBorder="1" applyAlignment="1" applyProtection="1">
      <alignment horizontal="center" vertical="center" wrapText="1"/>
    </xf>
    <xf numFmtId="49" fontId="5" fillId="2" borderId="67" xfId="454" applyNumberFormat="1" applyFont="1" applyFill="1" applyBorder="1" applyAlignment="1">
      <alignment horizontal="center" vertical="center" wrapText="1"/>
    </xf>
    <xf numFmtId="0" fontId="14" fillId="0" borderId="43" xfId="0" applyFont="1" applyBorder="1" applyAlignment="1">
      <alignment vertical="center" wrapText="1"/>
    </xf>
    <xf numFmtId="0" fontId="14" fillId="0" borderId="98" xfId="240" applyFont="1" applyBorder="1" applyAlignment="1">
      <alignment vertical="center" wrapText="1"/>
    </xf>
    <xf numFmtId="0" fontId="5" fillId="8" borderId="0" xfId="96" applyFill="1" applyBorder="1"/>
    <xf numFmtId="0" fontId="46" fillId="0" borderId="0" xfId="0" applyFont="1" applyBorder="1" applyAlignment="1" applyProtection="1">
      <alignment horizontal="center" vertical="center" wrapText="1"/>
    </xf>
    <xf numFmtId="0" fontId="0" fillId="0" borderId="0" xfId="0" applyBorder="1" applyProtection="1"/>
    <xf numFmtId="0" fontId="0" fillId="0" borderId="0" xfId="0" applyBorder="1" applyAlignment="1" applyProtection="1">
      <alignment horizontal="center" vertical="center"/>
    </xf>
    <xf numFmtId="181" fontId="0" fillId="0" borderId="0" xfId="0" applyNumberFormat="1" applyBorder="1" applyAlignment="1" applyProtection="1">
      <alignment wrapText="1"/>
    </xf>
    <xf numFmtId="0" fontId="5" fillId="0" borderId="0" xfId="0" applyNumberFormat="1" applyFont="1" applyFill="1" applyBorder="1" applyAlignment="1">
      <alignment vertical="center"/>
    </xf>
    <xf numFmtId="0" fontId="7" fillId="6" borderId="124" xfId="0" applyFont="1" applyFill="1" applyBorder="1" applyAlignment="1" applyProtection="1">
      <alignment horizontal="right" vertical="center" wrapText="1"/>
    </xf>
    <xf numFmtId="0" fontId="67" fillId="0" borderId="0" xfId="0" applyFont="1" applyFill="1" applyBorder="1" applyAlignment="1">
      <alignment vertical="center"/>
    </xf>
    <xf numFmtId="0" fontId="128" fillId="0" borderId="0" xfId="0" applyFont="1" applyAlignment="1">
      <alignment vertical="center"/>
    </xf>
    <xf numFmtId="0" fontId="67" fillId="0" borderId="0" xfId="240" applyFont="1" applyFill="1" applyBorder="1" applyAlignment="1">
      <alignment vertical="center"/>
    </xf>
    <xf numFmtId="0" fontId="14" fillId="0" borderId="0" xfId="240" applyNumberFormat="1" applyFont="1" applyFill="1" applyBorder="1" applyAlignment="1">
      <alignment vertical="center"/>
    </xf>
    <xf numFmtId="0" fontId="5" fillId="0" borderId="0" xfId="240" applyNumberFormat="1" applyFont="1" applyFill="1" applyBorder="1" applyAlignment="1">
      <alignment vertical="center"/>
    </xf>
    <xf numFmtId="0" fontId="128" fillId="0" borderId="0" xfId="240" applyFont="1" applyAlignment="1">
      <alignment vertical="center"/>
    </xf>
    <xf numFmtId="0" fontId="5" fillId="0" borderId="22" xfId="240" applyFont="1" applyBorder="1" applyAlignment="1">
      <alignment horizontal="left" vertical="center" wrapText="1"/>
    </xf>
    <xf numFmtId="0" fontId="14" fillId="0" borderId="22" xfId="240" applyFont="1" applyBorder="1" applyAlignment="1">
      <alignment vertical="center" wrapText="1"/>
    </xf>
    <xf numFmtId="0" fontId="99" fillId="0" borderId="125" xfId="0" applyFont="1" applyFill="1" applyBorder="1" applyAlignment="1" applyProtection="1">
      <alignment horizontal="center" vertical="center" wrapText="1"/>
    </xf>
    <xf numFmtId="0" fontId="5" fillId="0" borderId="125" xfId="0" applyFont="1" applyBorder="1" applyAlignment="1" applyProtection="1">
      <alignment horizontal="left" vertical="center" wrapText="1"/>
    </xf>
    <xf numFmtId="0" fontId="5" fillId="0" borderId="89" xfId="0" applyFont="1" applyBorder="1" applyAlignment="1" applyProtection="1">
      <alignment horizontal="left" vertical="center" wrapText="1"/>
    </xf>
    <xf numFmtId="0" fontId="5" fillId="0" borderId="125" xfId="0" applyFont="1" applyBorder="1" applyAlignment="1">
      <alignment vertical="center" wrapText="1"/>
    </xf>
    <xf numFmtId="0" fontId="99" fillId="0" borderId="125" xfId="0" applyFont="1" applyBorder="1" applyAlignment="1" applyProtection="1">
      <alignment horizontal="center" vertical="center" wrapText="1"/>
    </xf>
    <xf numFmtId="0" fontId="0" fillId="0" borderId="125" xfId="0" applyBorder="1" applyAlignment="1" applyProtection="1">
      <alignment horizontal="center" vertical="center" wrapText="1"/>
    </xf>
    <xf numFmtId="0" fontId="5" fillId="0" borderId="125" xfId="0" applyFont="1" applyBorder="1" applyAlignment="1" applyProtection="1">
      <alignment horizontal="center" vertical="center" wrapText="1"/>
    </xf>
    <xf numFmtId="0" fontId="0" fillId="0" borderId="125" xfId="0" applyFill="1" applyBorder="1" applyAlignment="1" applyProtection="1">
      <alignment horizontal="center" vertical="center" wrapText="1"/>
    </xf>
    <xf numFmtId="0" fontId="5" fillId="0" borderId="125" xfId="0" applyFont="1" applyFill="1" applyBorder="1" applyAlignment="1" applyProtection="1">
      <alignment horizontal="center" vertical="center" wrapText="1"/>
    </xf>
    <xf numFmtId="0" fontId="12" fillId="0" borderId="125" xfId="0" applyFont="1" applyFill="1" applyBorder="1" applyAlignment="1" applyProtection="1">
      <alignment horizontal="center" vertical="center" wrapText="1"/>
    </xf>
    <xf numFmtId="0" fontId="5" fillId="0" borderId="0" xfId="0" applyNumberFormat="1" applyFont="1" applyFill="1" applyBorder="1" applyAlignment="1">
      <alignment horizontal="center" vertical="center"/>
    </xf>
    <xf numFmtId="0" fontId="14" fillId="0" borderId="0" xfId="240" applyNumberFormat="1" applyFont="1" applyFill="1" applyBorder="1" applyAlignment="1">
      <alignment horizontal="center" vertical="center"/>
    </xf>
    <xf numFmtId="0" fontId="5" fillId="0" borderId="0" xfId="240" applyNumberFormat="1" applyFont="1" applyFill="1" applyBorder="1" applyAlignment="1">
      <alignment horizontal="center" vertical="center"/>
    </xf>
    <xf numFmtId="0" fontId="0" fillId="0" borderId="0" xfId="0" applyAlignment="1">
      <alignment horizontal="center"/>
    </xf>
    <xf numFmtId="0" fontId="42" fillId="0" borderId="0" xfId="0" applyFont="1" applyAlignment="1">
      <alignment vertical="center"/>
    </xf>
    <xf numFmtId="0" fontId="5" fillId="31" borderId="22" xfId="0" applyFont="1" applyFill="1" applyBorder="1" applyAlignment="1">
      <alignment vertical="center" wrapText="1"/>
    </xf>
    <xf numFmtId="0" fontId="56" fillId="30" borderId="34" xfId="0" applyFont="1" applyFill="1" applyBorder="1" applyAlignment="1">
      <alignment horizontal="center" vertical="center" wrapText="1"/>
    </xf>
    <xf numFmtId="0" fontId="56" fillId="30" borderId="22" xfId="0" applyFont="1" applyFill="1" applyBorder="1" applyAlignment="1">
      <alignment horizontal="center" vertical="center" wrapText="1"/>
    </xf>
    <xf numFmtId="0" fontId="5" fillId="31" borderId="22" xfId="0" applyFont="1" applyFill="1" applyBorder="1" applyAlignment="1">
      <alignment horizontal="center" vertical="center" wrapText="1"/>
    </xf>
    <xf numFmtId="0" fontId="55" fillId="30" borderId="22" xfId="240" applyFont="1" applyFill="1" applyBorder="1" applyAlignment="1">
      <alignment horizontal="center" vertical="center" wrapText="1"/>
    </xf>
    <xf numFmtId="0" fontId="56" fillId="30" borderId="22" xfId="240" applyFont="1" applyFill="1" applyBorder="1" applyAlignment="1">
      <alignment horizontal="center" vertical="center" wrapText="1"/>
    </xf>
    <xf numFmtId="0" fontId="5" fillId="31" borderId="22" xfId="240" applyFont="1" applyFill="1" applyBorder="1" applyAlignment="1">
      <alignment vertical="center" wrapText="1"/>
    </xf>
    <xf numFmtId="0" fontId="5" fillId="31" borderId="22" xfId="240" applyFont="1" applyFill="1" applyBorder="1" applyAlignment="1">
      <alignment horizontal="center" vertical="center" wrapText="1"/>
    </xf>
    <xf numFmtId="0" fontId="14" fillId="31" borderId="22" xfId="240" applyFont="1" applyFill="1" applyBorder="1" applyAlignment="1">
      <alignment vertical="center" wrapText="1"/>
    </xf>
    <xf numFmtId="0" fontId="14" fillId="31" borderId="22" xfId="240" applyFont="1" applyFill="1" applyBorder="1" applyAlignment="1">
      <alignment horizontal="center" vertical="center" wrapText="1"/>
    </xf>
    <xf numFmtId="0" fontId="44" fillId="6" borderId="22" xfId="0" applyFont="1" applyFill="1" applyBorder="1" applyAlignment="1" applyProtection="1">
      <alignment horizontal="center" vertical="center" textRotation="90" wrapText="1"/>
    </xf>
    <xf numFmtId="0" fontId="47" fillId="3" borderId="20" xfId="0" applyFont="1" applyFill="1" applyBorder="1" applyAlignment="1" applyProtection="1">
      <alignment horizontal="center" vertical="center" wrapText="1"/>
    </xf>
    <xf numFmtId="0" fontId="47" fillId="3" borderId="4" xfId="0" applyFont="1" applyFill="1" applyBorder="1" applyAlignment="1" applyProtection="1">
      <alignment horizontal="center" vertical="center" wrapText="1"/>
    </xf>
    <xf numFmtId="0" fontId="48" fillId="7" borderId="127" xfId="0" applyFont="1" applyFill="1" applyBorder="1" applyAlignment="1" applyProtection="1">
      <alignment horizontal="center" vertical="center" wrapText="1"/>
    </xf>
    <xf numFmtId="0" fontId="5" fillId="5" borderId="107" xfId="0" applyFont="1" applyFill="1" applyBorder="1" applyAlignment="1" applyProtection="1">
      <alignment horizontal="center" vertical="center" wrapText="1"/>
    </xf>
    <xf numFmtId="0" fontId="5" fillId="5" borderId="100" xfId="0" applyFont="1" applyFill="1" applyBorder="1" applyAlignment="1" applyProtection="1">
      <alignment horizontal="center" vertical="center" wrapText="1"/>
    </xf>
    <xf numFmtId="0" fontId="5" fillId="5" borderId="115" xfId="0" applyFont="1" applyFill="1" applyBorder="1" applyAlignment="1" applyProtection="1">
      <alignment horizontal="center" vertical="center" wrapText="1"/>
    </xf>
    <xf numFmtId="0" fontId="5" fillId="0" borderId="12" xfId="0" applyNumberFormat="1" applyFont="1" applyFill="1" applyBorder="1" applyAlignment="1" applyProtection="1">
      <alignment horizontal="center" vertical="center" wrapText="1"/>
    </xf>
    <xf numFmtId="0" fontId="47" fillId="3" borderId="10" xfId="0" applyNumberFormat="1" applyFont="1" applyFill="1" applyBorder="1" applyAlignment="1" applyProtection="1">
      <alignment horizontal="center" vertical="center" wrapText="1"/>
    </xf>
    <xf numFmtId="0" fontId="48" fillId="7" borderId="97" xfId="0" applyNumberFormat="1" applyFont="1" applyFill="1" applyBorder="1" applyAlignment="1" applyProtection="1">
      <alignment horizontal="center" vertical="center" wrapText="1"/>
    </xf>
    <xf numFmtId="0" fontId="12" fillId="0" borderId="12" xfId="0" applyNumberFormat="1" applyFont="1" applyFill="1" applyBorder="1" applyAlignment="1" applyProtection="1">
      <alignment horizontal="center" vertical="center" wrapText="1"/>
    </xf>
    <xf numFmtId="0" fontId="12" fillId="0" borderId="125" xfId="0" applyNumberFormat="1" applyFont="1" applyFill="1" applyBorder="1" applyAlignment="1" applyProtection="1">
      <alignment horizontal="center" vertical="center" wrapText="1"/>
    </xf>
    <xf numFmtId="0" fontId="5" fillId="0" borderId="12" xfId="0" applyNumberFormat="1" applyFont="1" applyBorder="1" applyAlignment="1" applyProtection="1">
      <alignment horizontal="center" vertical="center" wrapText="1"/>
    </xf>
    <xf numFmtId="0" fontId="5" fillId="0" borderId="90" xfId="0" applyNumberFormat="1" applyFont="1" applyFill="1" applyBorder="1" applyAlignment="1" applyProtection="1">
      <alignment horizontal="center" vertical="center" wrapText="1"/>
    </xf>
    <xf numFmtId="0" fontId="0" fillId="0" borderId="12" xfId="0" applyNumberFormat="1" applyBorder="1" applyAlignment="1" applyProtection="1">
      <alignment horizontal="center" vertical="center" wrapText="1"/>
    </xf>
    <xf numFmtId="0" fontId="0" fillId="0" borderId="12" xfId="0" applyNumberFormat="1" applyFill="1" applyBorder="1" applyAlignment="1" applyProtection="1">
      <alignment horizontal="center" vertical="center" wrapText="1"/>
    </xf>
    <xf numFmtId="0" fontId="5" fillId="0" borderId="125" xfId="0" applyNumberFormat="1" applyFont="1" applyFill="1" applyBorder="1" applyAlignment="1" applyProtection="1">
      <alignment horizontal="center" vertical="center" wrapText="1"/>
    </xf>
    <xf numFmtId="0" fontId="0" fillId="0" borderId="39" xfId="0" applyNumberFormat="1" applyFill="1" applyBorder="1" applyAlignment="1" applyProtection="1">
      <alignment horizontal="center" vertical="center" wrapText="1"/>
    </xf>
    <xf numFmtId="0" fontId="5" fillId="0" borderId="39" xfId="0" applyNumberFormat="1" applyFont="1" applyFill="1" applyBorder="1" applyAlignment="1" applyProtection="1">
      <alignment horizontal="center" vertical="center" wrapText="1"/>
    </xf>
    <xf numFmtId="0" fontId="12" fillId="0" borderId="12" xfId="0" applyNumberFormat="1" applyFont="1" applyBorder="1" applyAlignment="1" applyProtection="1">
      <alignment horizontal="center" vertical="center" wrapText="1"/>
    </xf>
    <xf numFmtId="0" fontId="5" fillId="0" borderId="125" xfId="0" applyNumberFormat="1" applyFont="1" applyBorder="1" applyAlignment="1" applyProtection="1">
      <alignment horizontal="center" vertical="center" wrapText="1"/>
    </xf>
    <xf numFmtId="0" fontId="5" fillId="0" borderId="12" xfId="0" applyFont="1" applyFill="1" applyBorder="1" applyAlignment="1" applyProtection="1">
      <alignment vertical="center"/>
    </xf>
    <xf numFmtId="0" fontId="5" fillId="0" borderId="12" xfId="0" applyFont="1" applyBorder="1" applyAlignment="1" applyProtection="1">
      <alignment vertical="center"/>
    </xf>
    <xf numFmtId="43" fontId="5" fillId="0" borderId="12" xfId="455" applyFont="1" applyBorder="1" applyAlignment="1" applyProtection="1">
      <alignment vertical="center"/>
    </xf>
    <xf numFmtId="0" fontId="5" fillId="0" borderId="125" xfId="0" applyFont="1" applyFill="1" applyBorder="1" applyAlignment="1" applyProtection="1">
      <alignment horizontal="left" vertical="center" wrapText="1"/>
    </xf>
    <xf numFmtId="0" fontId="69" fillId="13" borderId="57" xfId="158" applyFont="1" applyFill="1" applyBorder="1" applyAlignment="1">
      <alignment horizontal="center" vertical="center"/>
    </xf>
    <xf numFmtId="0" fontId="42" fillId="0" borderId="127" xfId="158" applyFont="1" applyFill="1" applyBorder="1" applyAlignment="1">
      <alignment horizontal="center" vertical="center"/>
    </xf>
    <xf numFmtId="0" fontId="43" fillId="36" borderId="129" xfId="158" applyFont="1" applyFill="1" applyBorder="1" applyAlignment="1">
      <alignment horizontal="center" vertical="center"/>
    </xf>
    <xf numFmtId="0" fontId="42" fillId="0" borderId="129" xfId="158" applyFont="1" applyFill="1" applyBorder="1" applyAlignment="1">
      <alignment horizontal="center" vertical="center"/>
    </xf>
    <xf numFmtId="0" fontId="42" fillId="0" borderId="127" xfId="158" applyFont="1" applyBorder="1" applyAlignment="1">
      <alignment horizontal="center" vertical="center"/>
    </xf>
    <xf numFmtId="0" fontId="69" fillId="0" borderId="127" xfId="158" applyFont="1" applyFill="1" applyBorder="1" applyAlignment="1">
      <alignment horizontal="center" vertical="center"/>
    </xf>
    <xf numFmtId="0" fontId="69" fillId="0" borderId="127" xfId="158" applyFont="1" applyBorder="1" applyAlignment="1">
      <alignment horizontal="center" vertical="center"/>
    </xf>
    <xf numFmtId="0" fontId="69" fillId="0" borderId="32" xfId="158" applyFont="1" applyBorder="1" applyAlignment="1">
      <alignment horizontal="center" vertical="center"/>
    </xf>
    <xf numFmtId="0" fontId="132" fillId="0" borderId="125" xfId="0" applyFont="1" applyFill="1" applyBorder="1" applyAlignment="1" applyProtection="1">
      <alignment horizontal="center" vertical="center" wrapText="1"/>
    </xf>
    <xf numFmtId="0" fontId="132" fillId="0" borderId="12" xfId="0" applyFont="1" applyFill="1" applyBorder="1" applyAlignment="1" applyProtection="1">
      <alignment horizontal="center" vertical="center" wrapText="1"/>
    </xf>
    <xf numFmtId="0" fontId="132" fillId="0" borderId="12" xfId="0" applyFont="1" applyBorder="1" applyAlignment="1" applyProtection="1">
      <alignment horizontal="center" vertical="center" wrapText="1"/>
    </xf>
    <xf numFmtId="0" fontId="132" fillId="0" borderId="12" xfId="0" applyFont="1" applyBorder="1" applyAlignment="1" applyProtection="1">
      <alignment horizontal="center" vertical="center"/>
    </xf>
    <xf numFmtId="0" fontId="132" fillId="0" borderId="125" xfId="0" applyFont="1" applyBorder="1" applyAlignment="1" applyProtection="1">
      <alignment horizontal="center" vertical="center" wrapText="1"/>
    </xf>
    <xf numFmtId="0" fontId="125" fillId="0" borderId="12" xfId="0" applyFont="1" applyBorder="1" applyAlignment="1" applyProtection="1">
      <alignment horizontal="center" vertical="center" wrapText="1"/>
    </xf>
    <xf numFmtId="0" fontId="5" fillId="28" borderId="45" xfId="96" applyFont="1" applyFill="1" applyBorder="1" applyAlignment="1" applyProtection="1">
      <alignment horizontal="center" vertical="center"/>
    </xf>
    <xf numFmtId="0" fontId="144" fillId="0" borderId="22" xfId="0" applyFont="1" applyFill="1" applyBorder="1" applyAlignment="1" applyProtection="1">
      <alignment horizontal="center" vertical="center" wrapText="1"/>
    </xf>
    <xf numFmtId="0" fontId="5" fillId="31" borderId="100" xfId="0" applyFont="1" applyFill="1" applyBorder="1" applyAlignment="1">
      <alignment vertical="center" wrapText="1"/>
    </xf>
    <xf numFmtId="0" fontId="14" fillId="0" borderId="0" xfId="240" applyFont="1"/>
    <xf numFmtId="0" fontId="143" fillId="0" borderId="0" xfId="0" applyFont="1" applyFill="1" applyBorder="1" applyAlignment="1" applyProtection="1">
      <alignment horizontal="center" vertical="center" wrapText="1"/>
    </xf>
    <xf numFmtId="0" fontId="6" fillId="29" borderId="22" xfId="0" applyFont="1" applyFill="1" applyBorder="1" applyAlignment="1" applyProtection="1">
      <alignment horizontal="center" vertical="center" wrapText="1"/>
    </xf>
    <xf numFmtId="0" fontId="6" fillId="29" borderId="34" xfId="0" applyFont="1" applyFill="1" applyBorder="1" applyAlignment="1" applyProtection="1">
      <alignment horizontal="center" vertical="center" wrapText="1"/>
    </xf>
    <xf numFmtId="0" fontId="5" fillId="4" borderId="43" xfId="0" applyFont="1" applyFill="1" applyBorder="1" applyAlignment="1" applyProtection="1">
      <alignment horizontal="left" vertical="center" wrapText="1"/>
    </xf>
    <xf numFmtId="0" fontId="5" fillId="29" borderId="43" xfId="0" applyFont="1" applyFill="1" applyBorder="1" applyAlignment="1" applyProtection="1">
      <alignment horizontal="left" vertical="center" wrapText="1"/>
    </xf>
    <xf numFmtId="0" fontId="5" fillId="29" borderId="22" xfId="0" applyFont="1" applyFill="1" applyBorder="1" applyAlignment="1" applyProtection="1">
      <alignment horizontal="left" vertical="center" wrapText="1"/>
    </xf>
    <xf numFmtId="0" fontId="6" fillId="29" borderId="22" xfId="0" applyFont="1" applyFill="1" applyBorder="1" applyAlignment="1" applyProtection="1">
      <alignment horizontal="center" vertical="top" textRotation="90" wrapText="1"/>
    </xf>
    <xf numFmtId="181" fontId="5" fillId="29" borderId="22" xfId="0" applyNumberFormat="1" applyFont="1" applyFill="1" applyBorder="1" applyAlignment="1" applyProtection="1">
      <alignment horizontal="left" vertical="center" wrapText="1"/>
    </xf>
    <xf numFmtId="0" fontId="132" fillId="0" borderId="0" xfId="0" applyFont="1"/>
    <xf numFmtId="0" fontId="132" fillId="0" borderId="0" xfId="240" applyFont="1"/>
    <xf numFmtId="0" fontId="132" fillId="0" borderId="34" xfId="0" applyFont="1" applyBorder="1" applyAlignment="1">
      <alignment horizontal="left" vertical="center" wrapText="1"/>
    </xf>
    <xf numFmtId="0" fontId="132" fillId="0" borderId="44" xfId="0" applyFont="1" applyBorder="1" applyAlignment="1">
      <alignment horizontal="left" vertical="center" wrapText="1"/>
    </xf>
    <xf numFmtId="0" fontId="132" fillId="0" borderId="34" xfId="0" applyFont="1" applyBorder="1" applyAlignment="1">
      <alignment vertical="center" wrapText="1"/>
    </xf>
    <xf numFmtId="0" fontId="132" fillId="0" borderId="44" xfId="0" applyFont="1" applyBorder="1" applyAlignment="1">
      <alignment vertical="center" wrapText="1"/>
    </xf>
    <xf numFmtId="0" fontId="132" fillId="0" borderId="44" xfId="0" applyFont="1" applyBorder="1" applyAlignment="1">
      <alignment horizontal="justify" vertical="center" wrapText="1"/>
    </xf>
    <xf numFmtId="0" fontId="132" fillId="0" borderId="43" xfId="0" applyFont="1" applyBorder="1" applyAlignment="1">
      <alignment vertical="center" wrapText="1"/>
    </xf>
    <xf numFmtId="0" fontId="132" fillId="0" borderId="34" xfId="240" applyFont="1" applyBorder="1" applyAlignment="1">
      <alignment horizontal="left" vertical="center" wrapText="1"/>
    </xf>
    <xf numFmtId="0" fontId="132" fillId="0" borderId="99" xfId="240" applyFont="1" applyBorder="1" applyAlignment="1">
      <alignment horizontal="left" vertical="center" wrapText="1"/>
    </xf>
    <xf numFmtId="0" fontId="132" fillId="0" borderId="34" xfId="240" applyFont="1" applyBorder="1" applyAlignment="1">
      <alignment vertical="center" wrapText="1"/>
    </xf>
    <xf numFmtId="0" fontId="132" fillId="0" borderId="99" xfId="240" applyFont="1" applyBorder="1" applyAlignment="1">
      <alignment vertical="center" wrapText="1"/>
    </xf>
    <xf numFmtId="0" fontId="132" fillId="0" borderId="99" xfId="240" applyFont="1" applyBorder="1" applyAlignment="1">
      <alignment horizontal="justify" vertical="center" wrapText="1"/>
    </xf>
    <xf numFmtId="0" fontId="6" fillId="8" borderId="22" xfId="96" applyFont="1" applyFill="1" applyBorder="1" applyAlignment="1" applyProtection="1">
      <alignment horizontal="center" vertical="center" wrapText="1"/>
    </xf>
    <xf numFmtId="9" fontId="5" fillId="8" borderId="78" xfId="102" applyNumberFormat="1" applyFont="1" applyFill="1" applyBorder="1" applyAlignment="1" applyProtection="1">
      <alignment horizontal="center" vertical="center"/>
    </xf>
    <xf numFmtId="0" fontId="42" fillId="13" borderId="128" xfId="158" applyFont="1" applyFill="1" applyBorder="1" applyAlignment="1">
      <alignment horizontal="left" vertical="center"/>
    </xf>
    <xf numFmtId="0" fontId="43" fillId="13" borderId="129" xfId="158" applyFont="1" applyFill="1" applyBorder="1" applyAlignment="1">
      <alignment horizontal="center" vertical="center"/>
    </xf>
    <xf numFmtId="0" fontId="60" fillId="13" borderId="129" xfId="158" applyFont="1" applyFill="1" applyBorder="1" applyAlignment="1">
      <alignment horizontal="right" vertical="center"/>
    </xf>
    <xf numFmtId="0" fontId="42" fillId="3" borderId="128" xfId="158" applyFont="1" applyFill="1" applyBorder="1" applyAlignment="1">
      <alignment horizontal="left" vertical="center"/>
    </xf>
    <xf numFmtId="0" fontId="43" fillId="3" borderId="129" xfId="158" applyFont="1" applyFill="1" applyBorder="1" applyAlignment="1">
      <alignment horizontal="center" vertical="center"/>
    </xf>
    <xf numFmtId="0" fontId="60" fillId="3" borderId="129" xfId="158" applyFont="1" applyFill="1" applyBorder="1" applyAlignment="1">
      <alignment horizontal="right" vertical="center"/>
    </xf>
    <xf numFmtId="0" fontId="43" fillId="35" borderId="137" xfId="158" applyFont="1" applyFill="1" applyBorder="1" applyAlignment="1">
      <alignment horizontal="center" vertical="center"/>
    </xf>
    <xf numFmtId="0" fontId="42" fillId="0" borderId="128" xfId="158" applyFont="1" applyBorder="1" applyAlignment="1">
      <alignment horizontal="center" vertical="center"/>
    </xf>
    <xf numFmtId="49" fontId="42" fillId="0" borderId="125" xfId="158" applyNumberFormat="1" applyFont="1" applyBorder="1" applyAlignment="1">
      <alignment horizontal="center" vertical="center"/>
    </xf>
    <xf numFmtId="0" fontId="42" fillId="0" borderId="125" xfId="158" applyFont="1" applyFill="1" applyBorder="1" applyAlignment="1">
      <alignment horizontal="center" vertical="center"/>
    </xf>
    <xf numFmtId="0" fontId="43" fillId="36" borderId="128" xfId="158" applyFont="1" applyFill="1" applyBorder="1" applyAlignment="1">
      <alignment horizontal="center" vertical="center"/>
    </xf>
    <xf numFmtId="49" fontId="43" fillId="36" borderId="129" xfId="158" applyNumberFormat="1" applyFont="1" applyFill="1" applyBorder="1" applyAlignment="1">
      <alignment horizontal="left" vertical="center"/>
    </xf>
    <xf numFmtId="0" fontId="43" fillId="36" borderId="129" xfId="158" applyFont="1" applyFill="1" applyBorder="1" applyAlignment="1">
      <alignment horizontal="left" vertical="center"/>
    </xf>
    <xf numFmtId="0" fontId="64" fillId="36" borderId="130" xfId="158" applyFont="1" applyFill="1" applyBorder="1" applyAlignment="1">
      <alignment horizontal="left" vertical="center"/>
    </xf>
    <xf numFmtId="49" fontId="69" fillId="0" borderId="125" xfId="158" applyNumberFormat="1" applyFont="1" applyBorder="1" applyAlignment="1">
      <alignment horizontal="center" vertical="center"/>
    </xf>
    <xf numFmtId="0" fontId="42" fillId="0" borderId="128" xfId="158" applyFont="1" applyFill="1" applyBorder="1" applyAlignment="1">
      <alignment horizontal="center" vertical="center"/>
    </xf>
    <xf numFmtId="0" fontId="42" fillId="0" borderId="130" xfId="158" applyFont="1" applyFill="1" applyBorder="1" applyAlignment="1">
      <alignment horizontal="center" vertical="center"/>
    </xf>
    <xf numFmtId="0" fontId="46" fillId="0" borderId="130" xfId="158" applyFont="1" applyFill="1" applyBorder="1" applyAlignment="1">
      <alignment horizontal="left" vertical="center"/>
    </xf>
    <xf numFmtId="0" fontId="42" fillId="0" borderId="125" xfId="158" applyFont="1" applyBorder="1" applyAlignment="1">
      <alignment horizontal="center" vertical="center"/>
    </xf>
    <xf numFmtId="0" fontId="69" fillId="0" borderId="126" xfId="158" applyFont="1" applyFill="1" applyBorder="1" applyAlignment="1">
      <alignment horizontal="left" vertical="center"/>
    </xf>
    <xf numFmtId="0" fontId="69" fillId="0" borderId="129" xfId="158" applyFont="1" applyFill="1" applyBorder="1" applyAlignment="1">
      <alignment horizontal="left" vertical="center"/>
    </xf>
    <xf numFmtId="0" fontId="69" fillId="0" borderId="125" xfId="158" applyFont="1" applyFill="1" applyBorder="1" applyAlignment="1">
      <alignment horizontal="center" vertical="center"/>
    </xf>
    <xf numFmtId="0" fontId="148" fillId="13" borderId="129" xfId="158" applyFont="1" applyFill="1" applyBorder="1" applyAlignment="1">
      <alignment horizontal="center" vertical="center"/>
    </xf>
    <xf numFmtId="0" fontId="148" fillId="3" borderId="129" xfId="158" applyFont="1" applyFill="1" applyBorder="1" applyAlignment="1">
      <alignment horizontal="center" vertical="center"/>
    </xf>
    <xf numFmtId="0" fontId="43" fillId="35" borderId="138" xfId="158" applyFont="1" applyFill="1" applyBorder="1" applyAlignment="1">
      <alignment horizontal="center" vertical="center"/>
    </xf>
    <xf numFmtId="0" fontId="64" fillId="36" borderId="139" xfId="158" applyFont="1" applyFill="1" applyBorder="1" applyAlignment="1">
      <alignment horizontal="left" vertical="center"/>
    </xf>
    <xf numFmtId="0" fontId="42" fillId="0" borderId="139" xfId="158" applyFont="1" applyFill="1" applyBorder="1" applyAlignment="1">
      <alignment horizontal="center" vertical="center"/>
    </xf>
    <xf numFmtId="0" fontId="46" fillId="0" borderId="139" xfId="158" applyFont="1" applyFill="1" applyBorder="1" applyAlignment="1">
      <alignment horizontal="left" vertical="center"/>
    </xf>
    <xf numFmtId="49" fontId="120" fillId="36" borderId="129" xfId="158" applyNumberFormat="1" applyFont="1" applyFill="1" applyBorder="1" applyAlignment="1">
      <alignment horizontal="left" vertical="center"/>
    </xf>
    <xf numFmtId="0" fontId="5" fillId="0" borderId="0" xfId="0" applyFont="1" applyFill="1" applyAlignment="1" applyProtection="1">
      <alignment wrapText="1"/>
    </xf>
    <xf numFmtId="181" fontId="150" fillId="0" borderId="125" xfId="0" applyNumberFormat="1" applyFont="1" applyFill="1" applyBorder="1" applyAlignment="1" applyProtection="1">
      <alignment vertical="center" wrapText="1"/>
      <protection locked="0"/>
    </xf>
    <xf numFmtId="0" fontId="6" fillId="4" borderId="22" xfId="0" applyFont="1" applyFill="1" applyBorder="1" applyAlignment="1" applyProtection="1">
      <alignment horizontal="center" vertical="top" textRotation="90" wrapText="1"/>
      <protection locked="0"/>
    </xf>
    <xf numFmtId="0" fontId="5" fillId="4" borderId="22" xfId="0" applyFont="1" applyFill="1" applyBorder="1" applyAlignment="1" applyProtection="1">
      <alignment horizontal="left" vertical="center" wrapText="1"/>
      <protection locked="0"/>
    </xf>
    <xf numFmtId="0" fontId="47" fillId="3" borderId="3" xfId="0" applyFont="1" applyFill="1" applyBorder="1" applyAlignment="1" applyProtection="1">
      <alignment horizontal="center" vertical="center" wrapText="1"/>
      <protection locked="0"/>
    </xf>
    <xf numFmtId="0" fontId="48" fillId="7" borderId="91" xfId="0" applyFont="1" applyFill="1" applyBorder="1" applyAlignment="1" applyProtection="1">
      <alignment horizontal="center" vertical="center" wrapText="1"/>
      <protection locked="0"/>
    </xf>
    <xf numFmtId="0" fontId="5" fillId="8" borderId="89" xfId="0" applyFont="1" applyFill="1" applyBorder="1" applyAlignment="1" applyProtection="1">
      <alignment vertical="center" wrapText="1"/>
      <protection locked="0"/>
    </xf>
    <xf numFmtId="0" fontId="0" fillId="0" borderId="89" xfId="0" applyFill="1" applyBorder="1" applyAlignment="1" applyProtection="1">
      <alignment horizontal="center" vertical="center" wrapText="1"/>
      <protection locked="0"/>
    </xf>
    <xf numFmtId="0" fontId="5" fillId="0" borderId="89" xfId="0" applyFont="1" applyFill="1" applyBorder="1" applyAlignment="1" applyProtection="1">
      <alignment horizontal="center" vertical="center" wrapText="1"/>
      <protection locked="0"/>
    </xf>
    <xf numFmtId="0" fontId="100" fillId="0" borderId="0" xfId="0" applyFont="1" applyAlignment="1" applyProtection="1">
      <alignment horizontal="left" vertical="top"/>
    </xf>
    <xf numFmtId="0" fontId="105" fillId="0" borderId="125" xfId="0" applyFont="1" applyBorder="1" applyAlignment="1" applyProtection="1">
      <alignment horizontal="left" vertical="center" wrapText="1"/>
    </xf>
    <xf numFmtId="0" fontId="5" fillId="0" borderId="12" xfId="0" applyFont="1" applyBorder="1" applyAlignment="1" applyProtection="1">
      <alignment vertical="center" wrapText="1"/>
    </xf>
    <xf numFmtId="0" fontId="124" fillId="3" borderId="12" xfId="0" applyFont="1" applyFill="1" applyBorder="1" applyAlignment="1" applyProtection="1">
      <alignment vertical="center"/>
    </xf>
    <xf numFmtId="0" fontId="5" fillId="0" borderId="125" xfId="0" applyFont="1" applyFill="1" applyBorder="1" applyAlignment="1" applyProtection="1">
      <alignment horizontal="center" vertical="center" wrapText="1"/>
      <protection locked="0"/>
    </xf>
    <xf numFmtId="0" fontId="124" fillId="3" borderId="97" xfId="0" applyFont="1" applyFill="1" applyBorder="1" applyAlignment="1" applyProtection="1">
      <alignment vertical="center" wrapText="1"/>
    </xf>
    <xf numFmtId="0" fontId="5" fillId="0" borderId="125" xfId="0" applyFont="1" applyBorder="1" applyAlignment="1" applyProtection="1">
      <alignment vertical="center"/>
    </xf>
    <xf numFmtId="0" fontId="5" fillId="0" borderId="0" xfId="0" applyFont="1" applyAlignment="1">
      <alignment horizontal="left" vertical="center" wrapText="1"/>
    </xf>
    <xf numFmtId="0" fontId="5" fillId="0" borderId="125" xfId="0" applyFont="1" applyBorder="1" applyAlignment="1">
      <alignment horizontal="left" vertical="center" wrapText="1"/>
    </xf>
    <xf numFmtId="0" fontId="5" fillId="0" borderId="0" xfId="0" applyFont="1" applyAlignment="1">
      <alignment vertical="center" wrapText="1"/>
    </xf>
    <xf numFmtId="0" fontId="5" fillId="0" borderId="126" xfId="0" applyFont="1" applyFill="1" applyBorder="1" applyAlignment="1" applyProtection="1">
      <alignment horizontal="left" vertical="center" wrapText="1"/>
    </xf>
    <xf numFmtId="0" fontId="152" fillId="3" borderId="97" xfId="0" applyFont="1" applyFill="1" applyBorder="1" applyAlignment="1" applyProtection="1">
      <alignment horizontal="left" vertical="center" wrapText="1"/>
    </xf>
    <xf numFmtId="0" fontId="5" fillId="8" borderId="125" xfId="0" applyFont="1" applyFill="1" applyBorder="1" applyAlignment="1">
      <alignment horizontal="left" vertical="center" wrapText="1"/>
    </xf>
    <xf numFmtId="0" fontId="14" fillId="8" borderId="12" xfId="0" applyFont="1" applyFill="1" applyBorder="1" applyAlignment="1" applyProtection="1">
      <alignment horizontal="left" vertical="center" wrapText="1"/>
    </xf>
    <xf numFmtId="0" fontId="5" fillId="8" borderId="125" xfId="0" applyFont="1" applyFill="1" applyBorder="1" applyAlignment="1" applyProtection="1">
      <alignment horizontal="left" vertical="center" wrapText="1"/>
    </xf>
    <xf numFmtId="0" fontId="0" fillId="0" borderId="50" xfId="0" applyFill="1" applyBorder="1" applyAlignment="1" applyProtection="1">
      <alignment horizontal="center" wrapText="1"/>
    </xf>
    <xf numFmtId="0" fontId="154" fillId="0" borderId="0" xfId="0" applyFont="1" applyAlignment="1">
      <alignment horizontal="left" vertical="top"/>
    </xf>
    <xf numFmtId="0" fontId="154" fillId="0" borderId="0" xfId="0" applyFont="1" applyFill="1" applyBorder="1" applyAlignment="1" applyProtection="1">
      <alignment horizontal="left" vertical="top"/>
    </xf>
    <xf numFmtId="0" fontId="6" fillId="0" borderId="125" xfId="0" applyFont="1" applyBorder="1" applyAlignment="1" applyProtection="1">
      <alignment horizontal="left" vertical="center" wrapText="1"/>
    </xf>
    <xf numFmtId="0" fontId="5" fillId="0" borderId="125" xfId="0" applyFont="1" applyBorder="1" applyAlignment="1" applyProtection="1">
      <alignment horizontal="left" vertical="center"/>
    </xf>
    <xf numFmtId="0" fontId="6" fillId="0" borderId="125" xfId="0" applyFont="1" applyFill="1" applyBorder="1" applyAlignment="1" applyProtection="1">
      <alignment horizontal="left" vertical="center"/>
    </xf>
    <xf numFmtId="0" fontId="6" fillId="0" borderId="125" xfId="0" applyFont="1" applyBorder="1" applyAlignment="1" applyProtection="1">
      <alignment horizontal="left" vertical="center"/>
    </xf>
    <xf numFmtId="0" fontId="144" fillId="0" borderId="138" xfId="0" applyFont="1" applyFill="1" applyBorder="1" applyAlignment="1" applyProtection="1">
      <alignment horizontal="center" vertical="center" wrapText="1"/>
    </xf>
    <xf numFmtId="9" fontId="68" fillId="8" borderId="78" xfId="102" applyNumberFormat="1" applyFont="1" applyFill="1" applyBorder="1" applyAlignment="1" applyProtection="1">
      <alignment horizontal="center" vertical="center"/>
    </xf>
    <xf numFmtId="9" fontId="160" fillId="8" borderId="22" xfId="102" applyNumberFormat="1" applyFont="1" applyFill="1" applyBorder="1" applyAlignment="1" applyProtection="1">
      <alignment horizontal="center" vertical="center"/>
    </xf>
    <xf numFmtId="0" fontId="92" fillId="28" borderId="22" xfId="96" applyFont="1" applyFill="1" applyBorder="1" applyAlignment="1" applyProtection="1">
      <alignment horizontal="center" vertical="center" wrapText="1"/>
    </xf>
    <xf numFmtId="0" fontId="0" fillId="0" borderId="127" xfId="0" applyFill="1" applyBorder="1" applyAlignment="1" applyProtection="1">
      <alignment horizontal="center" vertical="center" wrapText="1"/>
      <protection locked="0"/>
    </xf>
    <xf numFmtId="0" fontId="5" fillId="0" borderId="127" xfId="0" applyFont="1" applyFill="1" applyBorder="1" applyAlignment="1" applyProtection="1">
      <alignment horizontal="center" vertical="center" wrapText="1"/>
      <protection locked="0"/>
    </xf>
    <xf numFmtId="0" fontId="0" fillId="2" borderId="0" xfId="0" applyFill="1" applyBorder="1" applyAlignment="1">
      <alignment vertical="center"/>
    </xf>
    <xf numFmtId="0" fontId="0" fillId="0" borderId="0" xfId="0" applyBorder="1" applyAlignment="1">
      <alignment vertical="center"/>
    </xf>
    <xf numFmtId="0" fontId="0" fillId="0" borderId="0" xfId="0" applyAlignment="1">
      <alignment vertical="center"/>
    </xf>
    <xf numFmtId="0" fontId="0" fillId="2" borderId="0" xfId="0" applyFill="1" applyBorder="1" applyAlignment="1">
      <alignment horizontal="center" vertical="center"/>
    </xf>
    <xf numFmtId="0" fontId="5" fillId="2" borderId="0" xfId="0" applyFont="1" applyFill="1" applyBorder="1" applyAlignment="1">
      <alignment vertical="center"/>
    </xf>
    <xf numFmtId="0" fontId="5" fillId="2" borderId="0" xfId="0" applyFont="1" applyFill="1" applyBorder="1" applyAlignment="1">
      <alignment horizontal="center" vertical="center"/>
    </xf>
    <xf numFmtId="0" fontId="5" fillId="2" borderId="0" xfId="0" applyFont="1" applyFill="1" applyBorder="1" applyAlignment="1">
      <alignment horizontal="right" vertical="center"/>
    </xf>
    <xf numFmtId="0" fontId="5" fillId="2" borderId="0" xfId="0" applyFont="1" applyFill="1" applyBorder="1" applyAlignment="1">
      <alignment vertical="top"/>
    </xf>
    <xf numFmtId="0" fontId="0" fillId="2" borderId="0" xfId="0" applyFill="1" applyBorder="1" applyAlignment="1">
      <alignment vertical="top"/>
    </xf>
    <xf numFmtId="0" fontId="67" fillId="2" borderId="0" xfId="0" applyFont="1" applyFill="1" applyBorder="1" applyAlignment="1">
      <alignment vertical="center"/>
    </xf>
    <xf numFmtId="49" fontId="9" fillId="2" borderId="0" xfId="0" applyNumberFormat="1" applyFont="1" applyFill="1" applyBorder="1" applyAlignment="1">
      <alignment horizontal="center" vertical="center"/>
    </xf>
    <xf numFmtId="0" fontId="6" fillId="27" borderId="67" xfId="0" applyFont="1" applyFill="1" applyBorder="1" applyAlignment="1">
      <alignment horizontal="center" vertical="center" wrapText="1"/>
    </xf>
    <xf numFmtId="49" fontId="5" fillId="2" borderId="67" xfId="0" applyNumberFormat="1" applyFont="1" applyFill="1" applyBorder="1" applyAlignment="1">
      <alignment horizontal="center" vertical="center" wrapText="1"/>
    </xf>
    <xf numFmtId="49" fontId="6" fillId="2" borderId="0" xfId="0" applyNumberFormat="1" applyFont="1" applyFill="1" applyBorder="1" applyAlignment="1">
      <alignment horizontal="center" vertical="center"/>
    </xf>
    <xf numFmtId="49" fontId="6" fillId="27" borderId="67" xfId="0" applyNumberFormat="1" applyFont="1" applyFill="1" applyBorder="1" applyAlignment="1">
      <alignment horizontal="center" vertical="center" wrapText="1"/>
    </xf>
    <xf numFmtId="0" fontId="5" fillId="2" borderId="67" xfId="0" applyFont="1" applyFill="1" applyBorder="1" applyAlignment="1">
      <alignment horizontal="center" vertical="center" wrapText="1"/>
    </xf>
    <xf numFmtId="0" fontId="161" fillId="2" borderId="0" xfId="0" applyFont="1" applyFill="1" applyBorder="1" applyAlignment="1">
      <alignment vertical="center"/>
    </xf>
    <xf numFmtId="0" fontId="162" fillId="0" borderId="143" xfId="0" applyFont="1" applyBorder="1" applyAlignment="1">
      <alignment horizontal="center" vertical="center"/>
    </xf>
    <xf numFmtId="0" fontId="49" fillId="0" borderId="126" xfId="0" applyFont="1" applyBorder="1" applyAlignment="1">
      <alignment vertical="center"/>
    </xf>
    <xf numFmtId="0" fontId="163" fillId="0" borderId="144" xfId="0" applyFont="1" applyBorder="1" applyAlignment="1">
      <alignment horizontal="center" vertical="center"/>
    </xf>
    <xf numFmtId="0" fontId="49" fillId="0" borderId="145" xfId="0" applyFont="1" applyBorder="1" applyAlignment="1">
      <alignment vertical="center"/>
    </xf>
    <xf numFmtId="0" fontId="162" fillId="0" borderId="146" xfId="0" applyFont="1" applyBorder="1" applyAlignment="1">
      <alignment horizontal="center" vertical="center"/>
    </xf>
    <xf numFmtId="0" fontId="162" fillId="0" borderId="147" xfId="0" applyFont="1" applyBorder="1" applyAlignment="1">
      <alignment horizontal="center" vertical="center"/>
    </xf>
    <xf numFmtId="0" fontId="164" fillId="0" borderId="0" xfId="0" applyFont="1" applyBorder="1" applyAlignment="1">
      <alignment vertical="center"/>
    </xf>
    <xf numFmtId="0" fontId="164" fillId="0" borderId="2" xfId="0" applyFont="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8" fillId="2" borderId="0" xfId="0" applyFont="1" applyFill="1" applyBorder="1" applyAlignment="1">
      <alignment horizontal="right" vertical="center"/>
    </xf>
    <xf numFmtId="0" fontId="10" fillId="8" borderId="0" xfId="0" applyFont="1" applyFill="1" applyAlignment="1" applyProtection="1">
      <alignment vertical="top"/>
    </xf>
    <xf numFmtId="0" fontId="100" fillId="8" borderId="0" xfId="0" applyFont="1" applyFill="1" applyAlignment="1" applyProtection="1">
      <alignment horizontal="center" vertical="top"/>
    </xf>
    <xf numFmtId="0" fontId="5" fillId="8" borderId="0" xfId="0" applyFont="1" applyFill="1" applyAlignment="1" applyProtection="1">
      <alignment horizontal="left" vertical="center" wrapText="1"/>
    </xf>
    <xf numFmtId="0" fontId="0" fillId="8" borderId="0" xfId="0" applyFill="1" applyAlignment="1" applyProtection="1">
      <alignment horizontal="center" wrapText="1"/>
    </xf>
    <xf numFmtId="0" fontId="0" fillId="8" borderId="0" xfId="0" applyFill="1" applyAlignment="1" applyProtection="1">
      <alignment horizontal="center" vertical="center" wrapText="1"/>
    </xf>
    <xf numFmtId="0" fontId="46" fillId="8" borderId="0" xfId="0" applyFont="1" applyFill="1" applyAlignment="1" applyProtection="1">
      <alignment horizontal="center" vertical="center" wrapText="1"/>
    </xf>
    <xf numFmtId="0" fontId="0" fillId="8" borderId="0" xfId="0" applyFill="1" applyAlignment="1" applyProtection="1">
      <alignment horizontal="center" vertical="center"/>
    </xf>
    <xf numFmtId="181" fontId="0" fillId="8" borderId="0" xfId="0" applyNumberFormat="1" applyFill="1" applyAlignment="1" applyProtection="1">
      <alignment wrapText="1"/>
    </xf>
    <xf numFmtId="0" fontId="8" fillId="2" borderId="0" xfId="0" applyFont="1" applyFill="1" applyBorder="1" applyAlignment="1">
      <alignment horizontal="center" vertical="center"/>
    </xf>
    <xf numFmtId="0" fontId="5" fillId="2" borderId="68" xfId="150" applyFont="1" applyFill="1" applyBorder="1" applyAlignment="1">
      <alignment horizontal="left" vertical="center" wrapText="1"/>
    </xf>
    <xf numFmtId="0" fontId="5" fillId="2" borderId="69" xfId="150" applyFont="1" applyFill="1" applyBorder="1" applyAlignment="1">
      <alignment horizontal="left" vertical="center" wrapText="1"/>
    </xf>
    <xf numFmtId="0" fontId="5" fillId="2" borderId="70" xfId="150" applyFont="1" applyFill="1" applyBorder="1" applyAlignment="1">
      <alignment horizontal="left" vertical="center" wrapText="1"/>
    </xf>
    <xf numFmtId="0" fontId="5" fillId="2" borderId="67" xfId="454" applyFont="1" applyFill="1" applyBorder="1" applyAlignment="1">
      <alignment horizontal="left" vertical="center" wrapText="1"/>
    </xf>
    <xf numFmtId="0" fontId="5" fillId="2" borderId="67" xfId="454" applyFont="1" applyFill="1" applyBorder="1" applyAlignment="1">
      <alignment horizontal="left" vertical="top" wrapText="1"/>
    </xf>
    <xf numFmtId="0" fontId="5" fillId="2" borderId="67" xfId="0" applyFont="1" applyFill="1" applyBorder="1" applyAlignment="1">
      <alignment horizontal="center" vertical="center" wrapText="1"/>
    </xf>
    <xf numFmtId="49" fontId="6" fillId="27" borderId="123" xfId="0" applyNumberFormat="1" applyFont="1" applyFill="1" applyBorder="1" applyAlignment="1">
      <alignment horizontal="center" vertical="center" wrapText="1"/>
    </xf>
    <xf numFmtId="0" fontId="6" fillId="27" borderId="67" xfId="0" applyFont="1" applyFill="1" applyBorder="1" applyAlignment="1">
      <alignment horizontal="center" vertical="center" wrapText="1"/>
    </xf>
    <xf numFmtId="0" fontId="68" fillId="27" borderId="64" xfId="0" applyFont="1" applyFill="1" applyBorder="1" applyAlignment="1">
      <alignment horizontal="center" vertical="center" wrapText="1"/>
    </xf>
    <xf numFmtId="0" fontId="68" fillId="27" borderId="65" xfId="0" applyFont="1" applyFill="1" applyBorder="1" applyAlignment="1">
      <alignment horizontal="center" vertical="center" wrapText="1"/>
    </xf>
    <xf numFmtId="0" fontId="68" fillId="27" borderId="66" xfId="0" applyFont="1" applyFill="1" applyBorder="1" applyAlignment="1">
      <alignment horizontal="center" vertical="center" wrapText="1"/>
    </xf>
    <xf numFmtId="0" fontId="5" fillId="2" borderId="0" xfId="0" applyFont="1" applyFill="1" applyBorder="1" applyAlignment="1">
      <alignment horizontal="left" vertical="top" wrapText="1"/>
    </xf>
    <xf numFmtId="0" fontId="0" fillId="2" borderId="0" xfId="0" applyFill="1" applyBorder="1" applyAlignment="1">
      <alignment horizontal="left" vertical="top" wrapText="1"/>
    </xf>
    <xf numFmtId="49" fontId="6" fillId="27" borderId="122" xfId="0" applyNumberFormat="1" applyFont="1" applyFill="1" applyBorder="1" applyAlignment="1">
      <alignment horizontal="center" vertical="center" wrapText="1"/>
    </xf>
    <xf numFmtId="0" fontId="71" fillId="8" borderId="142" xfId="96" applyFont="1" applyFill="1" applyBorder="1" applyAlignment="1" applyProtection="1">
      <alignment horizontal="left" vertical="top"/>
    </xf>
    <xf numFmtId="0" fontId="71" fillId="8" borderId="133" xfId="96" applyFont="1" applyFill="1" applyBorder="1" applyAlignment="1" applyProtection="1">
      <alignment horizontal="left" vertical="top"/>
    </xf>
    <xf numFmtId="0" fontId="71" fillId="8" borderId="134" xfId="96" applyFont="1" applyFill="1" applyBorder="1" applyAlignment="1" applyProtection="1">
      <alignment horizontal="left" vertical="top"/>
    </xf>
    <xf numFmtId="0" fontId="71" fillId="8" borderId="50" xfId="96" applyFont="1" applyFill="1" applyBorder="1" applyAlignment="1" applyProtection="1">
      <alignment horizontal="left" vertical="top"/>
    </xf>
    <xf numFmtId="0" fontId="71" fillId="8" borderId="0" xfId="96" applyFont="1" applyFill="1" applyBorder="1" applyAlignment="1" applyProtection="1">
      <alignment horizontal="left" vertical="top"/>
    </xf>
    <xf numFmtId="0" fontId="71" fillId="8" borderId="46" xfId="96" applyFont="1" applyFill="1" applyBorder="1" applyAlignment="1" applyProtection="1">
      <alignment horizontal="left" vertical="top"/>
    </xf>
    <xf numFmtId="0" fontId="71" fillId="8" borderId="106" xfId="96" applyFont="1" applyFill="1" applyBorder="1" applyAlignment="1" applyProtection="1">
      <alignment horizontal="left" vertical="top"/>
    </xf>
    <xf numFmtId="0" fontId="71" fillId="8" borderId="92" xfId="96" applyFont="1" applyFill="1" applyBorder="1" applyAlignment="1" applyProtection="1">
      <alignment horizontal="left" vertical="top"/>
    </xf>
    <xf numFmtId="0" fontId="71" fillId="8" borderId="99" xfId="96" applyFont="1" applyFill="1" applyBorder="1" applyAlignment="1" applyProtection="1">
      <alignment horizontal="left" vertical="top"/>
    </xf>
    <xf numFmtId="0" fontId="5" fillId="5" borderId="35" xfId="96" applyFill="1" applyBorder="1" applyAlignment="1" applyProtection="1">
      <alignment horizontal="center"/>
    </xf>
    <xf numFmtId="0" fontId="5" fillId="5" borderId="33" xfId="96" applyFill="1" applyBorder="1" applyAlignment="1" applyProtection="1">
      <alignment horizontal="center"/>
    </xf>
    <xf numFmtId="0" fontId="5" fillId="5" borderId="34" xfId="96" applyFill="1" applyBorder="1" applyAlignment="1" applyProtection="1">
      <alignment horizontal="center"/>
    </xf>
    <xf numFmtId="0" fontId="5" fillId="28" borderId="35" xfId="96" applyFill="1" applyBorder="1" applyAlignment="1" applyProtection="1">
      <alignment horizontal="center" vertical="center" wrapText="1"/>
    </xf>
    <xf numFmtId="0" fontId="5" fillId="28" borderId="33" xfId="96" applyFill="1" applyBorder="1" applyAlignment="1" applyProtection="1">
      <alignment horizontal="center" vertical="center" wrapText="1"/>
    </xf>
    <xf numFmtId="0" fontId="5" fillId="28" borderId="34" xfId="96" applyFill="1" applyBorder="1" applyAlignment="1" applyProtection="1">
      <alignment horizontal="center" vertical="center" wrapText="1"/>
    </xf>
    <xf numFmtId="9" fontId="5" fillId="8" borderId="35" xfId="102" applyNumberFormat="1" applyFont="1" applyFill="1" applyBorder="1" applyAlignment="1" applyProtection="1">
      <alignment horizontal="center" vertical="center"/>
    </xf>
    <xf numFmtId="9" fontId="5" fillId="8" borderId="33" xfId="102" applyNumberFormat="1" applyFont="1" applyFill="1" applyBorder="1" applyAlignment="1" applyProtection="1">
      <alignment horizontal="center" vertical="center"/>
    </xf>
    <xf numFmtId="9" fontId="5" fillId="8" borderId="34" xfId="102" applyNumberFormat="1" applyFont="1" applyFill="1" applyBorder="1" applyAlignment="1" applyProtection="1">
      <alignment horizontal="center" vertical="center"/>
    </xf>
    <xf numFmtId="0" fontId="6" fillId="5" borderId="35" xfId="96" applyFont="1" applyFill="1" applyBorder="1" applyAlignment="1" applyProtection="1">
      <alignment horizontal="center" vertical="center"/>
    </xf>
    <xf numFmtId="0" fontId="6" fillId="5" borderId="33" xfId="96" applyFont="1" applyFill="1" applyBorder="1" applyAlignment="1" applyProtection="1">
      <alignment horizontal="center" vertical="center"/>
    </xf>
    <xf numFmtId="0" fontId="6" fillId="5" borderId="34" xfId="96" applyFont="1" applyFill="1" applyBorder="1" applyAlignment="1" applyProtection="1">
      <alignment horizontal="center" vertical="center"/>
    </xf>
    <xf numFmtId="0" fontId="5" fillId="8" borderId="35" xfId="96" applyFill="1" applyBorder="1" applyAlignment="1" applyProtection="1">
      <alignment horizontal="center" vertical="center"/>
    </xf>
    <xf numFmtId="0" fontId="5" fillId="8" borderId="33" xfId="96" applyFill="1" applyBorder="1" applyAlignment="1" applyProtection="1">
      <alignment horizontal="center" vertical="center"/>
    </xf>
    <xf numFmtId="0" fontId="5" fillId="8" borderId="34" xfId="96" applyFill="1" applyBorder="1" applyAlignment="1" applyProtection="1">
      <alignment horizontal="center" vertical="center"/>
    </xf>
    <xf numFmtId="0" fontId="5" fillId="28" borderId="35" xfId="96" applyFill="1" applyBorder="1" applyAlignment="1" applyProtection="1">
      <alignment horizontal="center" vertical="center"/>
    </xf>
    <xf numFmtId="0" fontId="5" fillId="28" borderId="33" xfId="96" applyFill="1" applyBorder="1" applyAlignment="1" applyProtection="1">
      <alignment horizontal="center" vertical="center"/>
    </xf>
    <xf numFmtId="0" fontId="5" fillId="28" borderId="34" xfId="96" applyFill="1" applyBorder="1" applyAlignment="1" applyProtection="1">
      <alignment horizontal="center" vertical="center"/>
    </xf>
    <xf numFmtId="0" fontId="13" fillId="8" borderId="11" xfId="96" applyFont="1" applyFill="1" applyBorder="1" applyAlignment="1" applyProtection="1">
      <alignment horizontal="center" vertical="center"/>
      <protection locked="0"/>
    </xf>
    <xf numFmtId="0" fontId="13" fillId="8" borderId="60" xfId="96" applyFont="1" applyFill="1" applyBorder="1" applyAlignment="1" applyProtection="1">
      <alignment horizontal="center" vertical="center"/>
      <protection locked="0"/>
    </xf>
    <xf numFmtId="0" fontId="13" fillId="8" borderId="58" xfId="96" applyFont="1" applyFill="1" applyBorder="1" applyAlignment="1" applyProtection="1">
      <alignment horizontal="center" vertical="center"/>
      <protection locked="0"/>
    </xf>
    <xf numFmtId="0" fontId="13" fillId="8" borderId="12" xfId="96" applyFont="1" applyFill="1" applyBorder="1" applyAlignment="1" applyProtection="1">
      <alignment horizontal="center" vertical="center"/>
      <protection locked="0"/>
    </xf>
    <xf numFmtId="0" fontId="45" fillId="8" borderId="11" xfId="96" applyFont="1" applyFill="1" applyBorder="1" applyAlignment="1" applyProtection="1">
      <alignment horizontal="left" vertical="center"/>
      <protection locked="0"/>
    </xf>
    <xf numFmtId="0" fontId="45" fillId="8" borderId="60" xfId="96" applyFont="1" applyFill="1" applyBorder="1" applyAlignment="1" applyProtection="1">
      <alignment horizontal="left" vertical="center"/>
      <protection locked="0"/>
    </xf>
    <xf numFmtId="0" fontId="13" fillId="8" borderId="30" xfId="96" applyFont="1" applyFill="1" applyBorder="1" applyAlignment="1" applyProtection="1">
      <alignment horizontal="center" vertical="center"/>
      <protection locked="0"/>
    </xf>
    <xf numFmtId="0" fontId="13" fillId="8" borderId="73" xfId="96" applyFont="1" applyFill="1" applyBorder="1" applyAlignment="1" applyProtection="1">
      <alignment horizontal="center" vertical="center"/>
      <protection locked="0"/>
    </xf>
    <xf numFmtId="0" fontId="13" fillId="8" borderId="62" xfId="96" applyFont="1" applyFill="1" applyBorder="1" applyAlignment="1" applyProtection="1">
      <alignment horizontal="center" vertical="center"/>
      <protection locked="0"/>
    </xf>
    <xf numFmtId="0" fontId="13" fillId="8" borderId="61" xfId="96" applyFont="1" applyFill="1" applyBorder="1" applyAlignment="1" applyProtection="1">
      <alignment horizontal="center" vertical="center"/>
      <protection locked="0"/>
    </xf>
    <xf numFmtId="0" fontId="45" fillId="8" borderId="30" xfId="96" applyFont="1" applyFill="1" applyBorder="1" applyAlignment="1" applyProtection="1">
      <alignment horizontal="left" vertical="center"/>
      <protection locked="0"/>
    </xf>
    <xf numFmtId="0" fontId="45" fillId="8" borderId="73" xfId="96" applyFont="1" applyFill="1" applyBorder="1" applyAlignment="1" applyProtection="1">
      <alignment horizontal="left" vertical="center"/>
      <protection locked="0"/>
    </xf>
    <xf numFmtId="0" fontId="6" fillId="8" borderId="45" xfId="96" applyFont="1" applyFill="1" applyBorder="1" applyAlignment="1" applyProtection="1">
      <alignment horizontal="center" vertical="center"/>
    </xf>
    <xf numFmtId="0" fontId="6" fillId="8" borderId="46" xfId="96" applyFont="1" applyFill="1" applyBorder="1" applyAlignment="1" applyProtection="1">
      <alignment horizontal="center" vertical="center"/>
    </xf>
    <xf numFmtId="0" fontId="6" fillId="8" borderId="44" xfId="96" applyFont="1" applyFill="1" applyBorder="1" applyAlignment="1" applyProtection="1">
      <alignment horizontal="center" vertical="center"/>
    </xf>
    <xf numFmtId="0" fontId="69" fillId="28" borderId="35" xfId="96" applyFont="1" applyFill="1" applyBorder="1" applyAlignment="1" applyProtection="1">
      <alignment horizontal="center" vertical="center" wrapText="1"/>
    </xf>
    <xf numFmtId="0" fontId="69" fillId="28" borderId="33" xfId="96" applyFont="1" applyFill="1" applyBorder="1" applyAlignment="1" applyProtection="1">
      <alignment horizontal="center" vertical="center"/>
    </xf>
    <xf numFmtId="0" fontId="69" fillId="28" borderId="34" xfId="96" applyFont="1" applyFill="1" applyBorder="1" applyAlignment="1" applyProtection="1">
      <alignment horizontal="center" vertical="center"/>
    </xf>
    <xf numFmtId="0" fontId="125" fillId="8" borderId="71" xfId="96" applyFont="1" applyFill="1" applyBorder="1" applyAlignment="1" applyProtection="1">
      <alignment horizontal="left" vertical="center"/>
    </xf>
    <xf numFmtId="0" fontId="125" fillId="8" borderId="20" xfId="96" applyFont="1" applyFill="1" applyBorder="1" applyAlignment="1" applyProtection="1">
      <alignment horizontal="left" vertical="center"/>
    </xf>
    <xf numFmtId="0" fontId="125" fillId="8" borderId="72" xfId="96" applyFont="1" applyFill="1" applyBorder="1" applyAlignment="1" applyProtection="1">
      <alignment horizontal="left" vertical="center"/>
    </xf>
    <xf numFmtId="0" fontId="125" fillId="8" borderId="18" xfId="96" applyFont="1" applyFill="1" applyBorder="1" applyAlignment="1" applyProtection="1">
      <alignment horizontal="left" vertical="center"/>
    </xf>
    <xf numFmtId="0" fontId="125" fillId="8" borderId="75" xfId="96" applyFont="1" applyFill="1" applyBorder="1" applyAlignment="1" applyProtection="1">
      <alignment horizontal="left" vertical="center"/>
    </xf>
    <xf numFmtId="0" fontId="5" fillId="8" borderId="58" xfId="96" applyFill="1" applyBorder="1" applyAlignment="1" applyProtection="1">
      <alignment horizontal="left" vertical="center"/>
    </xf>
    <xf numFmtId="0" fontId="5" fillId="8" borderId="13" xfId="96" applyFill="1" applyBorder="1" applyAlignment="1" applyProtection="1">
      <alignment horizontal="left" vertical="center"/>
    </xf>
    <xf numFmtId="0" fontId="5" fillId="8" borderId="12" xfId="96" applyFill="1" applyBorder="1" applyAlignment="1" applyProtection="1">
      <alignment horizontal="left" vertical="center"/>
    </xf>
    <xf numFmtId="0" fontId="5" fillId="8" borderId="11" xfId="96" applyFill="1" applyBorder="1" applyAlignment="1" applyProtection="1">
      <alignment horizontal="left" vertical="center"/>
    </xf>
    <xf numFmtId="0" fontId="5" fillId="8" borderId="59" xfId="96" applyFill="1" applyBorder="1" applyAlignment="1" applyProtection="1">
      <alignment horizontal="left" vertical="center"/>
    </xf>
    <xf numFmtId="0" fontId="5" fillId="8" borderId="62" xfId="96" applyFill="1" applyBorder="1" applyAlignment="1" applyProtection="1">
      <alignment horizontal="left" vertical="center"/>
    </xf>
    <xf numFmtId="0" fontId="5" fillId="8" borderId="32" xfId="96" applyFill="1" applyBorder="1" applyAlignment="1" applyProtection="1">
      <alignment horizontal="left" vertical="center"/>
    </xf>
    <xf numFmtId="0" fontId="5" fillId="8" borderId="61" xfId="96" applyFill="1" applyBorder="1" applyAlignment="1" applyProtection="1">
      <alignment horizontal="left" vertical="center"/>
    </xf>
    <xf numFmtId="0" fontId="5" fillId="8" borderId="30" xfId="96" applyFill="1" applyBorder="1" applyAlignment="1" applyProtection="1">
      <alignment horizontal="left" vertical="center"/>
    </xf>
    <xf numFmtId="0" fontId="5" fillId="8" borderId="63" xfId="96" applyFill="1" applyBorder="1" applyAlignment="1" applyProtection="1">
      <alignment horizontal="left" vertical="center"/>
    </xf>
    <xf numFmtId="0" fontId="69" fillId="28" borderId="45" xfId="96" applyFont="1" applyFill="1" applyBorder="1" applyAlignment="1" applyProtection="1">
      <alignment horizontal="center" vertical="center"/>
    </xf>
    <xf numFmtId="0" fontId="69" fillId="28" borderId="79" xfId="96" applyFont="1" applyFill="1" applyBorder="1" applyAlignment="1" applyProtection="1">
      <alignment horizontal="center" vertical="center"/>
    </xf>
    <xf numFmtId="0" fontId="45" fillId="28" borderId="12" xfId="96" applyFont="1" applyFill="1" applyBorder="1" applyAlignment="1" applyProtection="1">
      <alignment horizontal="left" vertical="center" wrapText="1"/>
    </xf>
    <xf numFmtId="0" fontId="45" fillId="28" borderId="12" xfId="96" applyFont="1" applyFill="1" applyBorder="1" applyAlignment="1" applyProtection="1">
      <alignment horizontal="left" vertical="center"/>
    </xf>
    <xf numFmtId="0" fontId="45" fillId="28" borderId="59" xfId="96" applyFont="1" applyFill="1" applyBorder="1" applyAlignment="1" applyProtection="1">
      <alignment horizontal="left" vertical="center"/>
    </xf>
    <xf numFmtId="0" fontId="5" fillId="8" borderId="11" xfId="96" applyFill="1" applyBorder="1" applyAlignment="1" applyProtection="1">
      <alignment horizontal="left" vertical="center"/>
      <protection locked="0"/>
    </xf>
    <xf numFmtId="0" fontId="5" fillId="8" borderId="60" xfId="96" applyFill="1" applyBorder="1" applyAlignment="1" applyProtection="1">
      <alignment horizontal="left" vertical="center"/>
      <protection locked="0"/>
    </xf>
    <xf numFmtId="0" fontId="13" fillId="8" borderId="63" xfId="96" applyFont="1" applyFill="1" applyBorder="1" applyAlignment="1" applyProtection="1">
      <alignment horizontal="center" vertical="center"/>
      <protection locked="0"/>
    </xf>
    <xf numFmtId="0" fontId="45" fillId="8" borderId="8" xfId="96" applyFont="1" applyFill="1" applyBorder="1" applyAlignment="1" applyProtection="1">
      <alignment horizontal="left" vertical="center"/>
      <protection locked="0"/>
    </xf>
    <xf numFmtId="0" fontId="45" fillId="8" borderId="44" xfId="96" applyFont="1" applyFill="1" applyBorder="1" applyAlignment="1" applyProtection="1">
      <alignment horizontal="left" vertical="center"/>
      <protection locked="0"/>
    </xf>
    <xf numFmtId="0" fontId="69" fillId="28" borderId="36" xfId="96" applyFont="1" applyFill="1" applyBorder="1" applyAlignment="1" applyProtection="1">
      <alignment horizontal="center" vertical="center" wrapText="1"/>
    </xf>
    <xf numFmtId="0" fontId="69" fillId="28" borderId="37" xfId="96" applyFont="1" applyFill="1" applyBorder="1" applyAlignment="1" applyProtection="1">
      <alignment horizontal="center" vertical="center"/>
    </xf>
    <xf numFmtId="0" fontId="69" fillId="28" borderId="38" xfId="96" applyFont="1" applyFill="1" applyBorder="1" applyAlignment="1" applyProtection="1">
      <alignment horizontal="center" vertical="center"/>
    </xf>
    <xf numFmtId="0" fontId="69" fillId="28" borderId="76" xfId="96" applyFont="1" applyFill="1" applyBorder="1" applyAlignment="1" applyProtection="1">
      <alignment horizontal="center" vertical="center"/>
    </xf>
    <xf numFmtId="0" fontId="69" fillId="28" borderId="3" xfId="96" applyFont="1" applyFill="1" applyBorder="1" applyAlignment="1" applyProtection="1">
      <alignment horizontal="center" vertical="center"/>
    </xf>
    <xf numFmtId="0" fontId="69" fillId="28" borderId="51" xfId="96" applyFont="1" applyFill="1" applyBorder="1" applyAlignment="1" applyProtection="1">
      <alignment horizontal="center" vertical="center"/>
    </xf>
    <xf numFmtId="0" fontId="69" fillId="28" borderId="74" xfId="96" applyFont="1" applyFill="1" applyBorder="1" applyAlignment="1" applyProtection="1">
      <alignment horizontal="center" vertical="center"/>
    </xf>
    <xf numFmtId="0" fontId="69" fillId="28" borderId="4" xfId="96" applyFont="1" applyFill="1" applyBorder="1" applyAlignment="1" applyProtection="1">
      <alignment horizontal="center" vertical="center"/>
    </xf>
    <xf numFmtId="0" fontId="22" fillId="28" borderId="72" xfId="96" applyFont="1" applyFill="1" applyBorder="1" applyAlignment="1" applyProtection="1">
      <alignment horizontal="center" vertical="center" wrapText="1"/>
    </xf>
    <xf numFmtId="0" fontId="22" fillId="28" borderId="72" xfId="96" applyFont="1" applyFill="1" applyBorder="1" applyAlignment="1" applyProtection="1">
      <alignment horizontal="center" vertical="center"/>
    </xf>
    <xf numFmtId="0" fontId="22" fillId="28" borderId="75" xfId="96" applyFont="1" applyFill="1" applyBorder="1" applyAlignment="1" applyProtection="1">
      <alignment horizontal="center" vertical="center"/>
    </xf>
    <xf numFmtId="0" fontId="22" fillId="28" borderId="62" xfId="96" applyFont="1" applyFill="1" applyBorder="1" applyAlignment="1" applyProtection="1">
      <alignment horizontal="center" vertical="center" wrapText="1"/>
    </xf>
    <xf numFmtId="0" fontId="22" fillId="28" borderId="32" xfId="96" applyFont="1" applyFill="1" applyBorder="1" applyAlignment="1" applyProtection="1">
      <alignment horizontal="center" vertical="center" wrapText="1"/>
    </xf>
    <xf numFmtId="0" fontId="22" fillId="28" borderId="61" xfId="96" applyFont="1" applyFill="1" applyBorder="1" applyAlignment="1" applyProtection="1">
      <alignment horizontal="center" vertical="center" wrapText="1"/>
    </xf>
    <xf numFmtId="0" fontId="6" fillId="28" borderId="53" xfId="96" applyFont="1" applyFill="1" applyBorder="1" applyAlignment="1" applyProtection="1">
      <alignment horizontal="center" vertical="center" wrapText="1"/>
    </xf>
    <xf numFmtId="0" fontId="6" fillId="28" borderId="32" xfId="96" applyFont="1" applyFill="1" applyBorder="1" applyAlignment="1" applyProtection="1">
      <alignment horizontal="center" vertical="center" wrapText="1"/>
    </xf>
    <xf numFmtId="0" fontId="6" fillId="8" borderId="30" xfId="96" applyFont="1" applyFill="1" applyBorder="1" applyAlignment="1" applyProtection="1">
      <alignment horizontal="left" vertical="center" wrapText="1"/>
      <protection locked="0"/>
    </xf>
    <xf numFmtId="0" fontId="6" fillId="8" borderId="31" xfId="96" applyFont="1" applyFill="1" applyBorder="1" applyAlignment="1" applyProtection="1">
      <alignment horizontal="left" vertical="center" wrapText="1"/>
      <protection locked="0"/>
    </xf>
    <xf numFmtId="0" fontId="6" fillId="8" borderId="73" xfId="96" applyFont="1" applyFill="1" applyBorder="1" applyAlignment="1" applyProtection="1">
      <alignment horizontal="left" vertical="center" wrapText="1"/>
      <protection locked="0"/>
    </xf>
    <xf numFmtId="0" fontId="69" fillId="28" borderId="43" xfId="96" applyFont="1" applyFill="1" applyBorder="1" applyAlignment="1" applyProtection="1">
      <alignment horizontal="center" vertical="center"/>
    </xf>
    <xf numFmtId="0" fontId="67" fillId="0" borderId="115" xfId="0" applyFont="1" applyFill="1" applyBorder="1" applyAlignment="1" applyProtection="1">
      <alignment horizontal="center" vertical="center" wrapText="1"/>
    </xf>
    <xf numFmtId="0" fontId="67" fillId="0" borderId="116" xfId="0" applyFont="1" applyFill="1" applyBorder="1" applyAlignment="1" applyProtection="1">
      <alignment horizontal="center" vertical="center"/>
    </xf>
    <xf numFmtId="0" fontId="67" fillId="0" borderId="96" xfId="0" applyFont="1" applyFill="1" applyBorder="1" applyAlignment="1" applyProtection="1">
      <alignment horizontal="center" vertical="center"/>
    </xf>
    <xf numFmtId="0" fontId="138" fillId="28" borderId="36" xfId="96" applyFont="1" applyFill="1" applyBorder="1" applyAlignment="1" applyProtection="1">
      <alignment horizontal="center" vertical="center" wrapText="1"/>
    </xf>
    <xf numFmtId="0" fontId="138" fillId="28" borderId="37" xfId="96" applyFont="1" applyFill="1" applyBorder="1" applyAlignment="1" applyProtection="1">
      <alignment horizontal="center" vertical="center" wrapText="1"/>
    </xf>
    <xf numFmtId="0" fontId="138" fillId="28" borderId="38" xfId="96" applyFont="1" applyFill="1" applyBorder="1" applyAlignment="1" applyProtection="1">
      <alignment horizontal="center" vertical="center" wrapText="1"/>
    </xf>
    <xf numFmtId="0" fontId="138" fillId="28" borderId="47" xfId="96" applyFont="1" applyFill="1" applyBorder="1" applyAlignment="1" applyProtection="1">
      <alignment horizontal="center" vertical="center" wrapText="1"/>
    </xf>
    <xf numFmtId="0" fontId="138" fillId="28" borderId="9" xfId="96" applyFont="1" applyFill="1" applyBorder="1" applyAlignment="1" applyProtection="1">
      <alignment horizontal="center" vertical="center" wrapText="1"/>
    </xf>
    <xf numFmtId="0" fontId="138" fillId="28" borderId="44" xfId="96" applyFont="1" applyFill="1" applyBorder="1" applyAlignment="1" applyProtection="1">
      <alignment horizontal="center" vertical="center" wrapText="1"/>
    </xf>
    <xf numFmtId="0" fontId="22" fillId="28" borderId="71" xfId="96" applyFont="1" applyFill="1" applyBorder="1" applyAlignment="1" applyProtection="1">
      <alignment horizontal="center" vertical="center" wrapText="1"/>
    </xf>
    <xf numFmtId="0" fontId="22" fillId="28" borderId="20" xfId="96" applyFont="1" applyFill="1" applyBorder="1" applyAlignment="1" applyProtection="1">
      <alignment horizontal="center" vertical="center" wrapText="1"/>
    </xf>
    <xf numFmtId="0" fontId="6" fillId="28" borderId="55" xfId="96" applyFont="1" applyFill="1" applyBorder="1" applyAlignment="1" applyProtection="1">
      <alignment horizontal="center" vertical="center" wrapText="1"/>
    </xf>
    <xf numFmtId="0" fontId="6" fillId="28" borderId="20" xfId="96" applyFont="1" applyFill="1" applyBorder="1" applyAlignment="1" applyProtection="1">
      <alignment horizontal="center" vertical="center" wrapText="1"/>
    </xf>
    <xf numFmtId="0" fontId="6" fillId="8" borderId="18" xfId="96" applyFont="1" applyFill="1" applyBorder="1" applyAlignment="1" applyProtection="1">
      <alignment horizontal="left" vertical="center" wrapText="1"/>
      <protection locked="0"/>
    </xf>
    <xf numFmtId="0" fontId="6" fillId="8" borderId="19" xfId="96" applyFont="1" applyFill="1" applyBorder="1" applyAlignment="1" applyProtection="1">
      <alignment horizontal="left" vertical="center" wrapText="1"/>
      <protection locked="0"/>
    </xf>
    <xf numFmtId="0" fontId="6" fillId="8" borderId="56" xfId="96" applyFont="1" applyFill="1" applyBorder="1" applyAlignment="1" applyProtection="1">
      <alignment horizontal="left" vertical="center" wrapText="1"/>
      <protection locked="0"/>
    </xf>
    <xf numFmtId="0" fontId="5" fillId="0" borderId="108" xfId="0" applyNumberFormat="1" applyFont="1" applyFill="1" applyBorder="1" applyAlignment="1">
      <alignment horizontal="center" vertical="center"/>
    </xf>
    <xf numFmtId="0" fontId="15" fillId="7" borderId="97" xfId="0" applyFont="1" applyFill="1" applyBorder="1" applyAlignment="1" applyProtection="1">
      <alignment horizontal="left" vertical="center"/>
    </xf>
    <xf numFmtId="0" fontId="15" fillId="7" borderId="91" xfId="0" applyFont="1" applyFill="1" applyBorder="1" applyAlignment="1" applyProtection="1">
      <alignment horizontal="left" vertical="center"/>
    </xf>
    <xf numFmtId="0" fontId="11" fillId="3" borderId="97" xfId="0" applyFont="1" applyFill="1" applyBorder="1" applyAlignment="1" applyProtection="1">
      <alignment horizontal="left" vertical="center"/>
    </xf>
    <xf numFmtId="0" fontId="11" fillId="3" borderId="91" xfId="0" applyFont="1" applyFill="1" applyBorder="1" applyAlignment="1" applyProtection="1">
      <alignment horizontal="left" vertical="center"/>
    </xf>
    <xf numFmtId="0" fontId="11" fillId="3" borderId="97" xfId="0" applyFont="1" applyFill="1" applyBorder="1" applyAlignment="1" applyProtection="1">
      <alignment horizontal="left" vertical="center" wrapText="1"/>
    </xf>
    <xf numFmtId="0" fontId="0" fillId="0" borderId="91" xfId="0" applyBorder="1" applyAlignment="1">
      <alignment horizontal="left" vertical="center" wrapText="1"/>
    </xf>
    <xf numFmtId="0" fontId="15" fillId="7" borderId="97" xfId="0" applyFont="1" applyFill="1" applyBorder="1" applyAlignment="1" applyProtection="1">
      <alignment horizontal="left" vertical="center" wrapText="1"/>
    </xf>
    <xf numFmtId="0" fontId="11" fillId="3" borderId="91" xfId="0" applyFont="1" applyFill="1" applyBorder="1" applyAlignment="1" applyProtection="1">
      <alignment horizontal="left" vertical="center" wrapText="1"/>
    </xf>
    <xf numFmtId="0" fontId="152" fillId="3" borderId="97" xfId="0" applyFont="1" applyFill="1" applyBorder="1" applyAlignment="1" applyProtection="1">
      <alignment horizontal="left" vertical="center"/>
    </xf>
    <xf numFmtId="0" fontId="151" fillId="3" borderId="91" xfId="0" applyFont="1" applyFill="1" applyBorder="1" applyAlignment="1" applyProtection="1">
      <alignment horizontal="left" vertical="center"/>
    </xf>
    <xf numFmtId="0" fontId="50" fillId="6" borderId="35" xfId="0" applyFont="1" applyFill="1" applyBorder="1" applyAlignment="1" applyProtection="1">
      <alignment horizontal="center" vertical="center" wrapText="1"/>
    </xf>
    <xf numFmtId="0" fontId="50" fillId="6" borderId="33" xfId="0" applyFont="1" applyFill="1" applyBorder="1" applyAlignment="1" applyProtection="1">
      <alignment horizontal="center" vertical="center" wrapText="1"/>
    </xf>
    <xf numFmtId="0" fontId="7" fillId="6" borderId="34" xfId="0" applyFont="1" applyFill="1" applyBorder="1" applyAlignment="1" applyProtection="1">
      <alignment horizontal="center" vertical="center" wrapText="1"/>
    </xf>
    <xf numFmtId="0" fontId="6" fillId="4" borderId="35" xfId="0" applyFont="1" applyFill="1" applyBorder="1" applyAlignment="1" applyProtection="1">
      <alignment horizontal="center" vertical="center" wrapText="1"/>
      <protection locked="0"/>
    </xf>
    <xf numFmtId="0" fontId="6" fillId="4" borderId="116" xfId="0" applyFont="1" applyFill="1" applyBorder="1" applyAlignment="1" applyProtection="1">
      <alignment horizontal="center" vertical="center" wrapText="1"/>
      <protection locked="0"/>
    </xf>
    <xf numFmtId="0" fontId="6" fillId="29" borderId="35" xfId="0" applyFont="1" applyFill="1" applyBorder="1" applyAlignment="1" applyProtection="1">
      <alignment horizontal="center" vertical="center" wrapText="1"/>
    </xf>
    <xf numFmtId="0" fontId="6" fillId="29" borderId="33" xfId="0" applyFont="1" applyFill="1" applyBorder="1" applyAlignment="1" applyProtection="1">
      <alignment horizontal="center" vertical="center" wrapText="1"/>
    </xf>
    <xf numFmtId="0" fontId="6" fillId="29" borderId="34" xfId="0" applyFont="1" applyFill="1" applyBorder="1" applyAlignment="1" applyProtection="1">
      <alignment horizontal="center" vertical="center" wrapText="1"/>
    </xf>
    <xf numFmtId="0" fontId="11" fillId="3" borderId="113" xfId="0" applyFont="1" applyFill="1" applyBorder="1" applyAlignment="1" applyProtection="1">
      <alignment horizontal="left" vertical="center"/>
    </xf>
    <xf numFmtId="0" fontId="11" fillId="3" borderId="104" xfId="0" applyFont="1" applyFill="1" applyBorder="1" applyAlignment="1" applyProtection="1">
      <alignment horizontal="left" vertical="center"/>
    </xf>
    <xf numFmtId="0" fontId="5" fillId="0" borderId="107" xfId="0" applyFont="1" applyBorder="1" applyAlignment="1" applyProtection="1">
      <alignment horizontal="left" vertical="center" wrapText="1"/>
    </xf>
    <xf numFmtId="0" fontId="5" fillId="0" borderId="108" xfId="0" applyFont="1" applyBorder="1" applyAlignment="1" applyProtection="1">
      <alignment horizontal="left" vertical="center" wrapText="1"/>
    </xf>
    <xf numFmtId="0" fontId="5" fillId="0" borderId="109" xfId="0" applyFont="1" applyBorder="1" applyAlignment="1" applyProtection="1">
      <alignment horizontal="left" vertical="center" wrapText="1"/>
    </xf>
    <xf numFmtId="0" fontId="49" fillId="6" borderId="12" xfId="0" applyFont="1" applyFill="1" applyBorder="1" applyAlignment="1" applyProtection="1">
      <alignment horizontal="center" vertical="center" wrapText="1"/>
    </xf>
    <xf numFmtId="0" fontId="6" fillId="6" borderId="35" xfId="0" applyFont="1" applyFill="1" applyBorder="1" applyAlignment="1" applyProtection="1">
      <alignment horizontal="center" vertical="center" wrapText="1"/>
    </xf>
    <xf numFmtId="0" fontId="6" fillId="6" borderId="33" xfId="0" applyFont="1" applyFill="1" applyBorder="1" applyAlignment="1" applyProtection="1">
      <alignment horizontal="center" vertical="center" wrapText="1"/>
    </xf>
    <xf numFmtId="0" fontId="6" fillId="6" borderId="34" xfId="0" applyFont="1" applyFill="1" applyBorder="1" applyAlignment="1" applyProtection="1">
      <alignment horizontal="center" vertical="center" wrapText="1"/>
    </xf>
    <xf numFmtId="0" fontId="67" fillId="27" borderId="140" xfId="0" applyFont="1" applyFill="1" applyBorder="1" applyAlignment="1" applyProtection="1">
      <alignment horizontal="center" vertical="center" wrapText="1"/>
    </xf>
    <xf numFmtId="0" fontId="67" fillId="27" borderId="141" xfId="0" applyFont="1" applyFill="1" applyBorder="1" applyAlignment="1" applyProtection="1">
      <alignment horizontal="center" vertical="center" wrapText="1"/>
    </xf>
    <xf numFmtId="0" fontId="6" fillId="0" borderId="125" xfId="0" applyFont="1" applyBorder="1" applyAlignment="1" applyProtection="1">
      <alignment horizontal="center" vertical="center"/>
    </xf>
    <xf numFmtId="0" fontId="67" fillId="0" borderId="115" xfId="0" applyFont="1" applyFill="1" applyBorder="1" applyAlignment="1">
      <alignment horizontal="center" vertical="center" wrapText="1"/>
    </xf>
    <xf numFmtId="0" fontId="67" fillId="0" borderId="96" xfId="0" applyFont="1" applyFill="1" applyBorder="1" applyAlignment="1">
      <alignment horizontal="center" vertical="center" wrapText="1"/>
    </xf>
    <xf numFmtId="0" fontId="42" fillId="0" borderId="0" xfId="0" applyFont="1" applyAlignment="1">
      <alignment horizontal="center" vertical="center"/>
    </xf>
    <xf numFmtId="0" fontId="118" fillId="0" borderId="115" xfId="240" applyFont="1" applyFill="1" applyBorder="1" applyAlignment="1">
      <alignment horizontal="center" vertical="center" wrapText="1"/>
    </xf>
    <xf numFmtId="0" fontId="67" fillId="0" borderId="96" xfId="240" applyFont="1" applyFill="1" applyBorder="1" applyAlignment="1">
      <alignment horizontal="center" vertical="center"/>
    </xf>
    <xf numFmtId="0" fontId="42" fillId="0" borderId="0" xfId="240" applyFont="1" applyAlignment="1">
      <alignment horizontal="center" vertical="center"/>
    </xf>
    <xf numFmtId="0" fontId="67" fillId="0" borderId="40" xfId="0" applyFont="1" applyFill="1" applyBorder="1" applyAlignment="1">
      <alignment horizontal="center" vertical="center" wrapText="1"/>
    </xf>
    <xf numFmtId="0" fontId="67" fillId="0" borderId="41" xfId="0" applyFont="1" applyFill="1" applyBorder="1" applyAlignment="1">
      <alignment horizontal="center" vertical="center" wrapText="1"/>
    </xf>
    <xf numFmtId="0" fontId="67" fillId="0" borderId="42" xfId="0" applyFont="1" applyFill="1" applyBorder="1" applyAlignment="1">
      <alignment horizontal="center" vertical="center" wrapText="1"/>
    </xf>
    <xf numFmtId="0" fontId="118" fillId="0" borderId="35" xfId="240" applyFont="1" applyFill="1" applyBorder="1" applyAlignment="1">
      <alignment horizontal="center" vertical="center" wrapText="1"/>
    </xf>
    <xf numFmtId="0" fontId="118" fillId="0" borderId="33" xfId="240" applyFont="1" applyFill="1" applyBorder="1" applyAlignment="1">
      <alignment horizontal="center" vertical="center" wrapText="1"/>
    </xf>
    <xf numFmtId="0" fontId="118" fillId="0" borderId="34" xfId="240" applyFont="1" applyFill="1" applyBorder="1" applyAlignment="1">
      <alignment horizontal="center" vertical="center" wrapText="1"/>
    </xf>
    <xf numFmtId="0" fontId="67" fillId="0" borderId="3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34" xfId="0" applyFont="1" applyFill="1" applyBorder="1" applyAlignment="1">
      <alignment horizontal="center" vertical="center" wrapText="1"/>
    </xf>
    <xf numFmtId="0" fontId="130" fillId="0" borderId="36" xfId="0" applyFont="1" applyBorder="1" applyAlignment="1">
      <alignment horizontal="center" vertical="center" wrapText="1"/>
    </xf>
    <xf numFmtId="0" fontId="130" fillId="0" borderId="37" xfId="0" applyFont="1" applyBorder="1" applyAlignment="1">
      <alignment horizontal="center" vertical="center" wrapText="1"/>
    </xf>
    <xf numFmtId="0" fontId="130" fillId="0" borderId="38" xfId="0" applyFont="1" applyBorder="1" applyAlignment="1">
      <alignment horizontal="center" vertical="center" wrapText="1"/>
    </xf>
    <xf numFmtId="0" fontId="54" fillId="0" borderId="107" xfId="240" applyFont="1" applyBorder="1" applyAlignment="1">
      <alignment horizontal="center" vertical="center" wrapText="1"/>
    </xf>
    <xf numFmtId="0" fontId="54" fillId="0" borderId="108" xfId="240" applyFont="1" applyBorder="1" applyAlignment="1">
      <alignment horizontal="center" vertical="center" wrapText="1"/>
    </xf>
    <xf numFmtId="0" fontId="54" fillId="0" borderId="109" xfId="240" applyFont="1" applyBorder="1" applyAlignment="1">
      <alignment horizontal="center" vertical="center" wrapText="1"/>
    </xf>
    <xf numFmtId="0" fontId="67" fillId="0" borderId="135" xfId="240" applyFont="1" applyFill="1" applyBorder="1" applyAlignment="1">
      <alignment horizontal="center" vertical="center" wrapText="1"/>
    </xf>
    <xf numFmtId="0" fontId="67" fillId="0" borderId="136" xfId="240" applyFont="1" applyFill="1" applyBorder="1" applyAlignment="1">
      <alignment horizontal="center" vertical="center" wrapText="1"/>
    </xf>
    <xf numFmtId="0" fontId="67" fillId="0" borderId="137" xfId="240" applyFont="1" applyFill="1" applyBorder="1" applyAlignment="1">
      <alignment horizontal="center" vertical="center" wrapText="1"/>
    </xf>
    <xf numFmtId="0" fontId="67" fillId="37" borderId="135" xfId="158" applyFont="1" applyFill="1" applyBorder="1" applyAlignment="1">
      <alignment horizontal="center" vertical="center" wrapText="1"/>
    </xf>
    <xf numFmtId="0" fontId="67" fillId="37" borderId="136" xfId="158" applyFont="1" applyFill="1" applyBorder="1" applyAlignment="1">
      <alignment horizontal="center" vertical="center"/>
    </xf>
    <xf numFmtId="0" fontId="67" fillId="37" borderId="137" xfId="158" applyFont="1" applyFill="1" applyBorder="1" applyAlignment="1">
      <alignment horizontal="center" vertical="center"/>
    </xf>
    <xf numFmtId="0" fontId="58" fillId="35" borderId="107" xfId="158" applyFont="1" applyFill="1" applyBorder="1" applyAlignment="1">
      <alignment horizontal="center" vertical="center"/>
    </xf>
    <xf numFmtId="0" fontId="58" fillId="35" borderId="133" xfId="158" applyFont="1" applyFill="1" applyBorder="1" applyAlignment="1">
      <alignment horizontal="center" vertical="center"/>
    </xf>
    <xf numFmtId="0" fontId="43" fillId="35" borderId="118" xfId="158" applyFont="1" applyFill="1" applyBorder="1" applyAlignment="1">
      <alignment horizontal="center" vertical="center"/>
    </xf>
    <xf numFmtId="0" fontId="43" fillId="35" borderId="119" xfId="158" applyFont="1" applyFill="1" applyBorder="1" applyAlignment="1">
      <alignment horizontal="center" vertical="center"/>
    </xf>
    <xf numFmtId="0" fontId="43" fillId="35" borderId="48" xfId="158" applyFont="1" applyFill="1" applyBorder="1" applyAlignment="1">
      <alignment horizontal="center" vertical="center"/>
    </xf>
    <xf numFmtId="0" fontId="145" fillId="3" borderId="100" xfId="158" applyFont="1" applyFill="1" applyBorder="1" applyAlignment="1">
      <alignment horizontal="left" vertical="center" wrapText="1"/>
    </xf>
    <xf numFmtId="0" fontId="146" fillId="3" borderId="27" xfId="158" applyFont="1" applyFill="1" applyBorder="1" applyAlignment="1">
      <alignment horizontal="left" vertical="center" wrapText="1"/>
    </xf>
    <xf numFmtId="0" fontId="146" fillId="3" borderId="43" xfId="158" applyFont="1" applyFill="1" applyBorder="1" applyAlignment="1">
      <alignment horizontal="left" vertical="center" wrapText="1"/>
    </xf>
    <xf numFmtId="0" fontId="32" fillId="0" borderId="128" xfId="158" applyFont="1" applyFill="1" applyBorder="1" applyAlignment="1">
      <alignment horizontal="right" vertical="center" wrapText="1"/>
    </xf>
    <xf numFmtId="0" fontId="5" fillId="0" borderId="129" xfId="150" applyFill="1" applyBorder="1" applyAlignment="1">
      <alignment vertical="center"/>
    </xf>
    <xf numFmtId="0" fontId="32" fillId="19" borderId="1" xfId="158" applyFont="1" applyFill="1" applyBorder="1" applyAlignment="1">
      <alignment horizontal="center" vertical="center" textRotation="90" wrapText="1"/>
    </xf>
    <xf numFmtId="0" fontId="6" fillId="19" borderId="1" xfId="150" applyFont="1" applyFill="1" applyBorder="1" applyAlignment="1">
      <alignment horizontal="center" vertical="center"/>
    </xf>
    <xf numFmtId="0" fontId="6" fillId="19" borderId="52" xfId="150" applyFont="1" applyFill="1" applyBorder="1" applyAlignment="1">
      <alignment horizontal="center" vertical="center"/>
    </xf>
    <xf numFmtId="0" fontId="6" fillId="19" borderId="117" xfId="150" applyFont="1" applyFill="1" applyBorder="1" applyAlignment="1">
      <alignment horizontal="center" vertical="center"/>
    </xf>
    <xf numFmtId="0" fontId="69" fillId="19" borderId="16" xfId="158" applyFont="1" applyFill="1" applyBorder="1" applyAlignment="1">
      <alignment horizontal="center" vertical="center" textRotation="90" wrapText="1"/>
    </xf>
    <xf numFmtId="0" fontId="129" fillId="19" borderId="16" xfId="150" applyFont="1" applyFill="1" applyBorder="1" applyAlignment="1">
      <alignment horizontal="center" vertical="center"/>
    </xf>
    <xf numFmtId="0" fontId="129" fillId="19" borderId="110" xfId="150" applyFont="1" applyFill="1" applyBorder="1" applyAlignment="1">
      <alignment horizontal="center" vertical="center"/>
    </xf>
    <xf numFmtId="0" fontId="32" fillId="19" borderId="16" xfId="158" applyFont="1" applyFill="1" applyBorder="1" applyAlignment="1">
      <alignment horizontal="center" vertical="center" textRotation="90" wrapText="1"/>
    </xf>
    <xf numFmtId="0" fontId="6" fillId="19" borderId="16" xfId="150" applyFont="1" applyFill="1" applyBorder="1" applyAlignment="1">
      <alignment horizontal="center" vertical="center"/>
    </xf>
    <xf numFmtId="0" fontId="6" fillId="19" borderId="110" xfId="150" applyFont="1" applyFill="1" applyBorder="1" applyAlignment="1">
      <alignment horizontal="center" vertical="center"/>
    </xf>
    <xf numFmtId="0" fontId="5" fillId="0" borderId="108" xfId="240" applyNumberFormat="1" applyFont="1" applyFill="1" applyBorder="1" applyAlignment="1">
      <alignment horizontal="center" vertical="center"/>
    </xf>
    <xf numFmtId="0" fontId="103" fillId="36" borderId="126" xfId="158" applyFont="1" applyFill="1" applyBorder="1" applyAlignment="1">
      <alignment horizontal="left" vertical="center"/>
    </xf>
    <xf numFmtId="0" fontId="103" fillId="36" borderId="129" xfId="158" applyFont="1" applyFill="1" applyBorder="1" applyAlignment="1">
      <alignment horizontal="left" vertical="center"/>
    </xf>
    <xf numFmtId="0" fontId="63" fillId="19" borderId="50" xfId="158" applyFont="1" applyFill="1" applyBorder="1" applyAlignment="1">
      <alignment horizontal="left" vertical="center" wrapText="1"/>
    </xf>
    <xf numFmtId="0" fontId="63" fillId="19" borderId="0" xfId="158" applyFont="1" applyFill="1" applyBorder="1" applyAlignment="1">
      <alignment horizontal="left" vertical="center" wrapText="1"/>
    </xf>
    <xf numFmtId="0" fontId="63" fillId="19" borderId="51" xfId="158" applyFont="1" applyFill="1" applyBorder="1" applyAlignment="1">
      <alignment horizontal="left" vertical="center" wrapText="1"/>
    </xf>
    <xf numFmtId="0" fontId="43" fillId="35" borderId="53" xfId="158" applyFont="1" applyFill="1" applyBorder="1" applyAlignment="1">
      <alignment horizontal="center" vertical="center" wrapText="1"/>
    </xf>
    <xf numFmtId="0" fontId="43" fillId="35" borderId="131" xfId="158" applyFont="1" applyFill="1" applyBorder="1" applyAlignment="1">
      <alignment horizontal="center" vertical="center" wrapText="1"/>
    </xf>
    <xf numFmtId="0" fontId="43" fillId="35" borderId="54" xfId="158" applyFont="1" applyFill="1" applyBorder="1" applyAlignment="1">
      <alignment horizontal="center" vertical="center" wrapText="1"/>
    </xf>
    <xf numFmtId="0" fontId="42" fillId="0" borderId="126" xfId="158" applyFont="1" applyFill="1" applyBorder="1" applyAlignment="1">
      <alignment horizontal="left" vertical="center"/>
    </xf>
    <xf numFmtId="0" fontId="42" fillId="0" borderId="129" xfId="158" applyFont="1" applyFill="1" applyBorder="1" applyAlignment="1">
      <alignment horizontal="left" vertical="center"/>
    </xf>
    <xf numFmtId="0" fontId="69" fillId="0" borderId="126" xfId="158" applyFont="1" applyFill="1" applyBorder="1" applyAlignment="1">
      <alignment horizontal="left" vertical="center"/>
    </xf>
    <xf numFmtId="0" fontId="69" fillId="0" borderId="129" xfId="158" applyFont="1" applyFill="1" applyBorder="1" applyAlignment="1">
      <alignment horizontal="left" vertical="center"/>
    </xf>
    <xf numFmtId="0" fontId="42" fillId="0" borderId="126" xfId="158" applyFont="1" applyFill="1" applyBorder="1" applyAlignment="1">
      <alignment horizontal="left" vertical="center" wrapText="1"/>
    </xf>
    <xf numFmtId="0" fontId="42" fillId="0" borderId="130" xfId="158" applyFont="1" applyFill="1" applyBorder="1" applyAlignment="1">
      <alignment horizontal="left" vertical="center" wrapText="1"/>
    </xf>
    <xf numFmtId="0" fontId="42" fillId="0" borderId="126" xfId="158" applyFont="1" applyBorder="1" applyAlignment="1">
      <alignment horizontal="left" vertical="center"/>
    </xf>
    <xf numFmtId="0" fontId="42" fillId="0" borderId="129" xfId="158" applyFont="1" applyBorder="1" applyAlignment="1">
      <alignment horizontal="left" vertical="center"/>
    </xf>
    <xf numFmtId="0" fontId="43" fillId="36" borderId="126" xfId="158" applyFont="1" applyFill="1" applyBorder="1" applyAlignment="1">
      <alignment horizontal="left" vertical="center"/>
    </xf>
    <xf numFmtId="0" fontId="43" fillId="36" borderId="129" xfId="158" applyFont="1" applyFill="1" applyBorder="1" applyAlignment="1">
      <alignment horizontal="left" vertical="center"/>
    </xf>
    <xf numFmtId="0" fontId="45" fillId="3" borderId="135" xfId="150" applyFont="1" applyFill="1" applyBorder="1" applyAlignment="1">
      <alignment vertical="center" wrapText="1"/>
    </xf>
    <xf numFmtId="0" fontId="45" fillId="3" borderId="136" xfId="150" applyFont="1" applyFill="1" applyBorder="1" applyAlignment="1">
      <alignment vertical="center" wrapText="1"/>
    </xf>
    <xf numFmtId="0" fontId="45" fillId="3" borderId="137" xfId="150" applyFont="1" applyFill="1" applyBorder="1" applyAlignment="1">
      <alignment vertical="center" wrapText="1"/>
    </xf>
    <xf numFmtId="0" fontId="42" fillId="0" borderId="30" xfId="158" applyFont="1" applyBorder="1" applyAlignment="1">
      <alignment horizontal="left" vertical="center"/>
    </xf>
    <xf numFmtId="0" fontId="42" fillId="0" borderId="131" xfId="158" applyFont="1" applyBorder="1" applyAlignment="1">
      <alignment horizontal="left" vertical="center"/>
    </xf>
    <xf numFmtId="0" fontId="66" fillId="3" borderId="107" xfId="158" applyFont="1" applyFill="1" applyBorder="1" applyAlignment="1">
      <alignment horizontal="left" vertical="center"/>
    </xf>
    <xf numFmtId="0" fontId="5" fillId="0" borderId="133" xfId="150" applyFont="1" applyBorder="1" applyAlignment="1">
      <alignment vertical="center"/>
    </xf>
    <xf numFmtId="0" fontId="5" fillId="0" borderId="134" xfId="150" applyFont="1" applyBorder="1" applyAlignment="1">
      <alignment vertical="center"/>
    </xf>
    <xf numFmtId="49" fontId="46" fillId="3" borderId="92" xfId="158" applyNumberFormat="1" applyFont="1" applyFill="1" applyBorder="1" applyAlignment="1">
      <alignment horizontal="left" vertical="center" wrapText="1"/>
    </xf>
    <xf numFmtId="0" fontId="5" fillId="0" borderId="92" xfId="150" applyFont="1" applyBorder="1" applyAlignment="1"/>
    <xf numFmtId="0" fontId="5" fillId="0" borderId="99" xfId="150" applyFont="1" applyBorder="1" applyAlignment="1"/>
    <xf numFmtId="0" fontId="118" fillId="0" borderId="140" xfId="240" applyFont="1" applyFill="1" applyBorder="1" applyAlignment="1">
      <alignment horizontal="center" vertical="center" wrapText="1"/>
    </xf>
    <xf numFmtId="0" fontId="118" fillId="0" borderId="141" xfId="240" applyFont="1" applyFill="1" applyBorder="1" applyAlignment="1">
      <alignment horizontal="center" vertical="center" wrapText="1"/>
    </xf>
    <xf numFmtId="0" fontId="118" fillId="0" borderId="138" xfId="240" applyFont="1" applyFill="1" applyBorder="1" applyAlignment="1">
      <alignment horizontal="center" vertical="center" wrapText="1"/>
    </xf>
    <xf numFmtId="0" fontId="67" fillId="77" borderId="140" xfId="158" applyFont="1" applyFill="1" applyBorder="1" applyAlignment="1">
      <alignment horizontal="center" vertical="center" wrapText="1"/>
    </xf>
    <xf numFmtId="0" fontId="67" fillId="77" borderId="141" xfId="158" applyFont="1" applyFill="1" applyBorder="1" applyAlignment="1">
      <alignment horizontal="center" vertical="center"/>
    </xf>
    <xf numFmtId="0" fontId="67" fillId="77" borderId="138" xfId="158" applyFont="1" applyFill="1" applyBorder="1" applyAlignment="1">
      <alignment horizontal="center" vertical="center"/>
    </xf>
    <xf numFmtId="0" fontId="119" fillId="35" borderId="107" xfId="158" applyFont="1" applyFill="1" applyBorder="1" applyAlignment="1">
      <alignment horizontal="center" vertical="center"/>
    </xf>
    <xf numFmtId="0" fontId="43" fillId="35" borderId="120" xfId="158" applyFont="1" applyFill="1" applyBorder="1" applyAlignment="1">
      <alignment horizontal="center" vertical="center"/>
    </xf>
    <xf numFmtId="0" fontId="60" fillId="3" borderId="100" xfId="158" applyFont="1" applyFill="1" applyBorder="1" applyAlignment="1">
      <alignment horizontal="left" vertical="center" wrapText="1"/>
    </xf>
    <xf numFmtId="0" fontId="61" fillId="3" borderId="27" xfId="158" applyFont="1" applyFill="1" applyBorder="1" applyAlignment="1">
      <alignment horizontal="left" vertical="center" wrapText="1"/>
    </xf>
    <xf numFmtId="0" fontId="61" fillId="3" borderId="43" xfId="158" applyFont="1" applyFill="1" applyBorder="1" applyAlignment="1">
      <alignment horizontal="left" vertical="center" wrapText="1"/>
    </xf>
    <xf numFmtId="0" fontId="69" fillId="19" borderId="132" xfId="158" applyFont="1" applyFill="1" applyBorder="1" applyAlignment="1">
      <alignment horizontal="center" vertical="center" textRotation="90" wrapText="1"/>
    </xf>
    <xf numFmtId="0" fontId="129" fillId="19" borderId="39" xfId="150" applyFont="1" applyFill="1" applyBorder="1" applyAlignment="1">
      <alignment horizontal="center" vertical="center"/>
    </xf>
    <xf numFmtId="0" fontId="42" fillId="0" borderId="139" xfId="158" applyFont="1" applyFill="1" applyBorder="1" applyAlignment="1">
      <alignment horizontal="left" vertical="center" wrapText="1"/>
    </xf>
    <xf numFmtId="0" fontId="115" fillId="3" borderId="140" xfId="150" applyFont="1" applyFill="1" applyBorder="1" applyAlignment="1">
      <alignment vertical="center" wrapText="1"/>
    </xf>
    <xf numFmtId="0" fontId="45" fillId="3" borderId="141" xfId="150" applyFont="1" applyFill="1" applyBorder="1" applyAlignment="1">
      <alignment vertical="center" wrapText="1"/>
    </xf>
    <xf numFmtId="0" fontId="45" fillId="3" borderId="138" xfId="150" applyFont="1" applyFill="1" applyBorder="1" applyAlignment="1">
      <alignment vertical="center" wrapText="1"/>
    </xf>
    <xf numFmtId="0" fontId="45" fillId="3" borderId="140" xfId="150" applyFont="1" applyFill="1" applyBorder="1" applyAlignment="1">
      <alignment vertical="center" wrapText="1"/>
    </xf>
    <xf numFmtId="0" fontId="109" fillId="0" borderId="30" xfId="158" applyFont="1" applyBorder="1" applyAlignment="1">
      <alignment horizontal="left" vertical="center"/>
    </xf>
    <xf numFmtId="0" fontId="123" fillId="3" borderId="142" xfId="158" applyFont="1" applyFill="1" applyBorder="1" applyAlignment="1">
      <alignment horizontal="left" vertical="center"/>
    </xf>
    <xf numFmtId="0" fontId="0" fillId="0" borderId="108" xfId="150" applyFont="1" applyBorder="1" applyAlignment="1">
      <alignment vertical="center"/>
    </xf>
    <xf numFmtId="0" fontId="0" fillId="0" borderId="109" xfId="150" applyFont="1" applyBorder="1" applyAlignment="1">
      <alignment vertical="center"/>
    </xf>
    <xf numFmtId="0" fontId="0" fillId="0" borderId="92" xfId="150" applyFont="1" applyBorder="1" applyAlignment="1"/>
    <xf numFmtId="0" fontId="0" fillId="0" borderId="99" xfId="150" applyFont="1" applyBorder="1" applyAlignment="1"/>
    <xf numFmtId="0" fontId="94" fillId="0" borderId="11" xfId="0" applyFont="1" applyFill="1" applyBorder="1" applyAlignment="1" applyProtection="1">
      <alignment horizontal="center" vertical="top" wrapText="1"/>
      <protection locked="0"/>
    </xf>
    <xf numFmtId="0" fontId="94" fillId="0" borderId="14" xfId="0" applyFont="1" applyFill="1" applyBorder="1" applyAlignment="1" applyProtection="1">
      <alignment horizontal="center" vertical="top" wrapText="1"/>
      <protection locked="0"/>
    </xf>
    <xf numFmtId="0" fontId="94" fillId="0" borderId="13" xfId="0" applyFont="1" applyFill="1" applyBorder="1" applyAlignment="1" applyProtection="1">
      <alignment horizontal="center" vertical="top" wrapText="1"/>
      <protection locked="0"/>
    </xf>
    <xf numFmtId="0" fontId="46" fillId="12" borderId="12" xfId="0" applyFont="1" applyFill="1" applyBorder="1" applyAlignment="1">
      <alignment horizontal="center" vertical="center"/>
    </xf>
    <xf numFmtId="185" fontId="42" fillId="0" borderId="12" xfId="0" applyNumberFormat="1" applyFont="1" applyFill="1" applyBorder="1" applyAlignment="1">
      <alignment horizontal="center" vertical="center"/>
    </xf>
    <xf numFmtId="0" fontId="93" fillId="61" borderId="6" xfId="0" applyFont="1" applyFill="1" applyBorder="1" applyAlignment="1">
      <alignment horizontal="center"/>
    </xf>
    <xf numFmtId="0" fontId="5" fillId="0" borderId="12" xfId="0" applyFont="1" applyFill="1" applyBorder="1" applyAlignment="1">
      <alignment horizontal="center"/>
    </xf>
    <xf numFmtId="0" fontId="13" fillId="61" borderId="12" xfId="0" applyFont="1" applyFill="1" applyBorder="1" applyAlignment="1">
      <alignment horizontal="center" vertical="center"/>
    </xf>
    <xf numFmtId="0" fontId="13" fillId="0" borderId="12"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14" xfId="0" applyFont="1" applyFill="1" applyBorder="1" applyAlignment="1">
      <alignment horizontal="center" vertical="center"/>
    </xf>
    <xf numFmtId="0" fontId="46" fillId="0" borderId="13" xfId="0" applyFont="1" applyFill="1" applyBorder="1" applyAlignment="1">
      <alignment horizontal="center" vertical="center"/>
    </xf>
    <xf numFmtId="0" fontId="13" fillId="12" borderId="12" xfId="0" applyFont="1" applyFill="1" applyBorder="1" applyAlignment="1">
      <alignment horizontal="center" vertical="center"/>
    </xf>
    <xf numFmtId="185" fontId="42" fillId="0" borderId="11" xfId="0" applyNumberFormat="1" applyFont="1" applyFill="1" applyBorder="1" applyAlignment="1">
      <alignment horizontal="center" vertical="center"/>
    </xf>
    <xf numFmtId="185" fontId="42" fillId="0" borderId="14" xfId="0" applyNumberFormat="1" applyFont="1" applyFill="1" applyBorder="1" applyAlignment="1">
      <alignment horizontal="center" vertical="center"/>
    </xf>
    <xf numFmtId="185" fontId="42" fillId="0" borderId="13" xfId="0" applyNumberFormat="1" applyFont="1" applyFill="1" applyBorder="1" applyAlignment="1">
      <alignment horizontal="center" vertical="center"/>
    </xf>
    <xf numFmtId="0" fontId="42" fillId="0" borderId="11" xfId="0" applyFont="1" applyFill="1" applyBorder="1" applyAlignment="1">
      <alignment horizontal="center" vertical="center"/>
    </xf>
    <xf numFmtId="0" fontId="42" fillId="0" borderId="14" xfId="0" applyFont="1" applyFill="1" applyBorder="1" applyAlignment="1">
      <alignment horizontal="center" vertical="center"/>
    </xf>
    <xf numFmtId="0" fontId="42" fillId="0" borderId="13" xfId="0" applyFont="1" applyFill="1" applyBorder="1" applyAlignment="1">
      <alignment horizontal="center" vertical="center"/>
    </xf>
    <xf numFmtId="185" fontId="46" fillId="2" borderId="12" xfId="0" applyNumberFormat="1" applyFont="1" applyFill="1" applyBorder="1" applyAlignment="1">
      <alignment horizontal="center" vertical="center"/>
    </xf>
    <xf numFmtId="0" fontId="5" fillId="12" borderId="12" xfId="0" applyFont="1" applyFill="1" applyBorder="1" applyAlignment="1">
      <alignment horizontal="center" vertical="center" wrapText="1"/>
    </xf>
    <xf numFmtId="0" fontId="5" fillId="12" borderId="11" xfId="0" applyFont="1" applyFill="1" applyBorder="1" applyAlignment="1">
      <alignment horizontal="center" vertical="center"/>
    </xf>
    <xf numFmtId="0" fontId="5" fillId="12" borderId="14" xfId="0" applyFont="1" applyFill="1" applyBorder="1" applyAlignment="1">
      <alignment horizontal="center" vertical="center"/>
    </xf>
    <xf numFmtId="0" fontId="5" fillId="12" borderId="13" xfId="0" applyFont="1" applyFill="1" applyBorder="1" applyAlignment="1">
      <alignment horizontal="center" vertical="center"/>
    </xf>
    <xf numFmtId="0" fontId="5" fillId="0" borderId="12" xfId="0" applyFont="1" applyFill="1" applyBorder="1" applyAlignment="1">
      <alignment horizontal="center" vertical="center"/>
    </xf>
    <xf numFmtId="0" fontId="46" fillId="0" borderId="12" xfId="0" applyFont="1" applyFill="1" applyBorder="1" applyAlignment="1">
      <alignment horizontal="left" vertical="top"/>
    </xf>
    <xf numFmtId="0" fontId="42" fillId="12" borderId="11" xfId="0" applyFont="1" applyFill="1" applyBorder="1" applyAlignment="1">
      <alignment horizontal="center" vertical="center"/>
    </xf>
    <xf numFmtId="0" fontId="42" fillId="12" borderId="14" xfId="0" applyFont="1" applyFill="1" applyBorder="1" applyAlignment="1">
      <alignment horizontal="center" vertical="center"/>
    </xf>
    <xf numFmtId="0" fontId="42" fillId="12" borderId="13" xfId="0" applyFont="1" applyFill="1" applyBorder="1" applyAlignment="1">
      <alignment horizontal="center" vertical="center"/>
    </xf>
    <xf numFmtId="0" fontId="5" fillId="12" borderId="12" xfId="0" applyFont="1" applyFill="1" applyBorder="1" applyAlignment="1">
      <alignment horizontal="center" vertical="center"/>
    </xf>
    <xf numFmtId="0" fontId="42" fillId="12" borderId="0" xfId="0" applyFont="1" applyFill="1" applyBorder="1" applyAlignment="1">
      <alignment horizontal="left"/>
    </xf>
    <xf numFmtId="0" fontId="42" fillId="12" borderId="3" xfId="0" applyFont="1" applyFill="1" applyBorder="1" applyAlignment="1">
      <alignment horizontal="left"/>
    </xf>
    <xf numFmtId="0" fontId="5" fillId="7" borderId="0" xfId="0" applyFont="1" applyFill="1" applyBorder="1" applyAlignment="1">
      <alignment horizontal="center" vertical="center"/>
    </xf>
    <xf numFmtId="0" fontId="6" fillId="13" borderId="12" xfId="0" applyFont="1" applyFill="1" applyBorder="1" applyAlignment="1">
      <alignment horizontal="center" vertical="center" wrapText="1"/>
    </xf>
    <xf numFmtId="0" fontId="93" fillId="12" borderId="6" xfId="0" applyFont="1" applyFill="1" applyBorder="1" applyAlignment="1">
      <alignment horizontal="center"/>
    </xf>
    <xf numFmtId="0" fontId="93" fillId="12" borderId="7" xfId="0" applyFont="1" applyFill="1" applyBorder="1" applyAlignment="1">
      <alignment horizontal="center"/>
    </xf>
    <xf numFmtId="0" fontId="42" fillId="12" borderId="12" xfId="0" applyFont="1" applyFill="1" applyBorder="1" applyAlignment="1">
      <alignment horizontal="center" vertical="center"/>
    </xf>
    <xf numFmtId="0" fontId="42" fillId="12" borderId="12" xfId="0" applyFont="1" applyFill="1" applyBorder="1" applyAlignment="1">
      <alignment horizontal="center" vertical="center" wrapText="1"/>
    </xf>
    <xf numFmtId="0" fontId="42" fillId="12" borderId="12" xfId="0" applyFont="1" applyFill="1" applyBorder="1" applyAlignment="1">
      <alignment horizontal="center"/>
    </xf>
    <xf numFmtId="0" fontId="46" fillId="2" borderId="12" xfId="0" applyFont="1" applyFill="1" applyBorder="1" applyAlignment="1">
      <alignment horizontal="center" vertical="center"/>
    </xf>
    <xf numFmtId="0" fontId="46" fillId="0" borderId="11" xfId="0" applyFont="1" applyFill="1" applyBorder="1" applyAlignment="1" applyProtection="1">
      <alignment horizontal="center" vertical="top" wrapText="1"/>
      <protection locked="0"/>
    </xf>
    <xf numFmtId="0" fontId="46" fillId="0" borderId="14" xfId="0" applyFont="1" applyFill="1" applyBorder="1" applyAlignment="1" applyProtection="1">
      <alignment horizontal="center" vertical="top" wrapText="1"/>
      <protection locked="0"/>
    </xf>
    <xf numFmtId="0" fontId="46" fillId="0" borderId="13" xfId="0" applyFont="1" applyFill="1" applyBorder="1" applyAlignment="1" applyProtection="1">
      <alignment horizontal="center" vertical="top" wrapText="1"/>
      <protection locked="0"/>
    </xf>
    <xf numFmtId="0" fontId="46" fillId="0" borderId="11" xfId="0" applyFont="1" applyBorder="1" applyAlignment="1">
      <alignment horizontal="center" vertical="top" wrapText="1"/>
    </xf>
    <xf numFmtId="0" fontId="46" fillId="0" borderId="14" xfId="0" applyFont="1" applyBorder="1" applyAlignment="1">
      <alignment horizontal="center" vertical="top" wrapText="1"/>
    </xf>
    <xf numFmtId="0" fontId="46" fillId="0" borderId="13" xfId="0" applyFont="1" applyBorder="1" applyAlignment="1">
      <alignment horizontal="center" vertical="top" wrapText="1"/>
    </xf>
    <xf numFmtId="185" fontId="42" fillId="0" borderId="12" xfId="0" applyNumberFormat="1" applyFont="1" applyFill="1" applyBorder="1" applyAlignment="1" applyProtection="1">
      <alignment horizontal="center" vertical="center"/>
      <protection locked="0"/>
    </xf>
    <xf numFmtId="0" fontId="46" fillId="13" borderId="12" xfId="0" applyFont="1" applyFill="1" applyBorder="1" applyAlignment="1">
      <alignment horizontal="center" vertical="center"/>
    </xf>
    <xf numFmtId="0" fontId="46" fillId="0" borderId="12" xfId="0" applyFont="1" applyFill="1" applyBorder="1" applyAlignment="1">
      <alignment horizontal="center" vertical="center"/>
    </xf>
    <xf numFmtId="0" fontId="45" fillId="0" borderId="12" xfId="0" applyFont="1" applyFill="1" applyBorder="1" applyAlignment="1">
      <alignment horizontal="center" vertical="center"/>
    </xf>
    <xf numFmtId="0" fontId="46" fillId="13" borderId="0" xfId="0" applyFont="1" applyFill="1" applyBorder="1" applyAlignment="1">
      <alignment horizontal="center" vertical="center" wrapText="1"/>
    </xf>
    <xf numFmtId="0" fontId="46" fillId="0" borderId="12" xfId="0" applyFont="1" applyBorder="1" applyAlignment="1">
      <alignment horizontal="center" vertical="center"/>
    </xf>
    <xf numFmtId="0" fontId="71" fillId="0" borderId="12" xfId="0" applyFont="1" applyFill="1" applyBorder="1" applyAlignment="1">
      <alignment horizontal="center"/>
    </xf>
    <xf numFmtId="0" fontId="46" fillId="13" borderId="12" xfId="0" applyFont="1" applyFill="1" applyBorder="1" applyAlignment="1">
      <alignment horizontal="center" vertical="center" wrapText="1"/>
    </xf>
    <xf numFmtId="0" fontId="46" fillId="0" borderId="12" xfId="0" applyFont="1" applyBorder="1" applyAlignment="1">
      <alignment horizontal="center" vertical="center" wrapText="1"/>
    </xf>
    <xf numFmtId="0" fontId="42" fillId="7" borderId="0" xfId="0" applyFont="1" applyFill="1" applyBorder="1" applyAlignment="1" applyProtection="1">
      <alignment horizontal="center" vertical="center"/>
      <protection locked="0"/>
    </xf>
    <xf numFmtId="0" fontId="46" fillId="13" borderId="11" xfId="0" applyFont="1" applyFill="1" applyBorder="1" applyAlignment="1">
      <alignment horizontal="center" vertical="center" wrapText="1"/>
    </xf>
    <xf numFmtId="0" fontId="46" fillId="13" borderId="14" xfId="0" applyFont="1" applyFill="1" applyBorder="1" applyAlignment="1">
      <alignment horizontal="center" vertical="center" wrapText="1"/>
    </xf>
    <xf numFmtId="0" fontId="46" fillId="13" borderId="13" xfId="0" applyFont="1" applyFill="1" applyBorder="1" applyAlignment="1">
      <alignment horizontal="center" vertical="center" wrapText="1"/>
    </xf>
    <xf numFmtId="0" fontId="45" fillId="13" borderId="12" xfId="0" applyFont="1" applyFill="1" applyBorder="1" applyAlignment="1">
      <alignment horizontal="center" vertical="center"/>
    </xf>
    <xf numFmtId="0" fontId="45" fillId="0" borderId="12" xfId="0" applyFont="1" applyBorder="1" applyAlignment="1">
      <alignment horizontal="center" vertical="center"/>
    </xf>
    <xf numFmtId="0" fontId="46" fillId="0" borderId="12" xfId="0" applyFont="1" applyFill="1" applyBorder="1" applyAlignment="1">
      <alignment horizontal="center" vertical="center" wrapText="1"/>
    </xf>
    <xf numFmtId="0" fontId="46" fillId="13" borderId="5" xfId="0" applyFont="1" applyFill="1" applyBorder="1" applyAlignment="1">
      <alignment horizontal="center" vertical="center" wrapText="1"/>
    </xf>
    <xf numFmtId="0" fontId="46" fillId="13" borderId="6" xfId="0" applyFont="1" applyFill="1" applyBorder="1" applyAlignment="1">
      <alignment horizontal="center" vertical="center" wrapText="1"/>
    </xf>
    <xf numFmtId="0" fontId="46" fillId="13" borderId="7" xfId="0" applyFont="1" applyFill="1" applyBorder="1" applyAlignment="1">
      <alignment horizontal="center" vertical="center" wrapText="1"/>
    </xf>
    <xf numFmtId="0" fontId="46" fillId="13" borderId="10" xfId="0" applyFont="1" applyFill="1" applyBorder="1" applyAlignment="1">
      <alignment horizontal="center" vertical="center" wrapText="1"/>
    </xf>
    <xf numFmtId="0" fontId="46" fillId="13" borderId="3" xfId="0" applyFont="1" applyFill="1" applyBorder="1" applyAlignment="1">
      <alignment horizontal="center" vertical="center" wrapText="1"/>
    </xf>
    <xf numFmtId="0" fontId="46" fillId="13" borderId="4" xfId="0" applyFont="1" applyFill="1" applyBorder="1" applyAlignment="1">
      <alignment horizontal="center" vertical="center" wrapText="1"/>
    </xf>
    <xf numFmtId="0" fontId="46" fillId="0" borderId="15" xfId="0" applyFont="1" applyFill="1" applyBorder="1" applyAlignment="1">
      <alignment horizontal="center" vertical="center"/>
    </xf>
    <xf numFmtId="0" fontId="46" fillId="0" borderId="39" xfId="0" applyFont="1" applyFill="1" applyBorder="1" applyAlignment="1">
      <alignment horizontal="center" vertical="center"/>
    </xf>
    <xf numFmtId="0" fontId="42" fillId="13" borderId="12" xfId="0" applyFont="1" applyFill="1" applyBorder="1" applyAlignment="1">
      <alignment horizontal="center"/>
    </xf>
    <xf numFmtId="0" fontId="42" fillId="0" borderId="12" xfId="0" applyFont="1" applyFill="1" applyBorder="1" applyAlignment="1">
      <alignment horizontal="center"/>
    </xf>
    <xf numFmtId="0" fontId="46" fillId="0" borderId="11" xfId="0" applyFont="1" applyFill="1" applyBorder="1" applyAlignment="1">
      <alignment horizontal="center" vertical="center" wrapText="1"/>
    </xf>
    <xf numFmtId="0" fontId="46" fillId="0" borderId="14" xfId="0" applyFont="1" applyFill="1" applyBorder="1" applyAlignment="1">
      <alignment horizontal="center" vertical="center" wrapText="1"/>
    </xf>
    <xf numFmtId="0" fontId="46" fillId="0" borderId="13" xfId="0" applyFont="1" applyFill="1" applyBorder="1" applyAlignment="1">
      <alignment horizontal="center" vertical="center" wrapText="1"/>
    </xf>
    <xf numFmtId="0" fontId="42" fillId="13" borderId="12" xfId="0" applyFont="1" applyFill="1" applyBorder="1" applyAlignment="1" applyProtection="1">
      <alignment horizontal="center" vertical="center"/>
      <protection locked="0"/>
    </xf>
    <xf numFmtId="0" fontId="42" fillId="0" borderId="12" xfId="0" applyFont="1" applyFill="1" applyBorder="1" applyAlignment="1" applyProtection="1">
      <alignment horizontal="center" vertical="center"/>
      <protection locked="0"/>
    </xf>
    <xf numFmtId="0" fontId="95" fillId="0" borderId="12" xfId="0" applyFont="1" applyFill="1" applyBorder="1" applyAlignment="1">
      <alignment horizontal="center" vertical="center" wrapText="1"/>
    </xf>
    <xf numFmtId="0" fontId="96" fillId="0" borderId="12" xfId="0" applyFont="1" applyFill="1" applyBorder="1" applyAlignment="1">
      <alignment horizontal="center" vertical="center" wrapText="1"/>
    </xf>
    <xf numFmtId="0" fontId="97" fillId="0" borderId="12" xfId="0" applyFont="1" applyFill="1" applyBorder="1" applyAlignment="1">
      <alignment horizontal="center" vertical="center"/>
    </xf>
    <xf numFmtId="0" fontId="98" fillId="0" borderId="12" xfId="0" applyFont="1" applyFill="1" applyBorder="1" applyAlignment="1">
      <alignment horizontal="center" vertical="center"/>
    </xf>
    <xf numFmtId="0" fontId="96" fillId="0" borderId="12" xfId="0" applyFont="1" applyFill="1" applyBorder="1" applyAlignment="1">
      <alignment horizontal="center" vertical="center"/>
    </xf>
    <xf numFmtId="0" fontId="93" fillId="13" borderId="6" xfId="0" applyFont="1" applyFill="1" applyBorder="1" applyAlignment="1">
      <alignment horizontal="center" vertical="top"/>
    </xf>
    <xf numFmtId="0" fontId="93" fillId="13" borderId="7" xfId="0" applyFont="1" applyFill="1" applyBorder="1" applyAlignment="1">
      <alignment horizontal="center" vertical="top"/>
    </xf>
    <xf numFmtId="0" fontId="42" fillId="13" borderId="5" xfId="0" applyFont="1" applyFill="1" applyBorder="1" applyAlignment="1">
      <alignment horizontal="center" vertical="center"/>
    </xf>
    <xf numFmtId="0" fontId="42" fillId="13" borderId="6" xfId="0" applyFont="1" applyFill="1" applyBorder="1" applyAlignment="1">
      <alignment horizontal="center" vertical="center"/>
    </xf>
    <xf numFmtId="0" fontId="42" fillId="13" borderId="7" xfId="0" applyFont="1" applyFill="1" applyBorder="1" applyAlignment="1">
      <alignment horizontal="center" vertical="center"/>
    </xf>
    <xf numFmtId="0" fontId="42" fillId="13" borderId="10" xfId="0" applyFont="1" applyFill="1" applyBorder="1" applyAlignment="1">
      <alignment horizontal="center" vertical="center"/>
    </xf>
    <xf numFmtId="0" fontId="42" fillId="13" borderId="3" xfId="0" applyFont="1" applyFill="1" applyBorder="1" applyAlignment="1">
      <alignment horizontal="center" vertical="center"/>
    </xf>
    <xf numFmtId="0" fontId="42" fillId="13" borderId="4" xfId="0" applyFont="1" applyFill="1" applyBorder="1" applyAlignment="1">
      <alignment horizontal="center" vertical="center"/>
    </xf>
    <xf numFmtId="0" fontId="94" fillId="0" borderId="97" xfId="240" applyFont="1" applyFill="1" applyBorder="1" applyAlignment="1" applyProtection="1">
      <alignment horizontal="center" vertical="top" wrapText="1"/>
      <protection locked="0"/>
    </xf>
    <xf numFmtId="0" fontId="94" fillId="0" borderId="91" xfId="240" applyFont="1" applyFill="1" applyBorder="1" applyAlignment="1" applyProtection="1">
      <alignment horizontal="center" vertical="top" wrapText="1"/>
      <protection locked="0"/>
    </xf>
    <xf numFmtId="0" fontId="94" fillId="0" borderId="89" xfId="240" applyFont="1" applyFill="1" applyBorder="1" applyAlignment="1" applyProtection="1">
      <alignment horizontal="center" vertical="top" wrapText="1"/>
      <protection locked="0"/>
    </xf>
    <xf numFmtId="0" fontId="46" fillId="12" borderId="12" xfId="240" applyFont="1" applyFill="1" applyBorder="1" applyAlignment="1">
      <alignment horizontal="center" vertical="center"/>
    </xf>
    <xf numFmtId="185" fontId="42" fillId="0" borderId="12" xfId="240" applyNumberFormat="1" applyFont="1" applyFill="1" applyBorder="1" applyAlignment="1">
      <alignment horizontal="center" vertical="center"/>
    </xf>
    <xf numFmtId="0" fontId="93" fillId="61" borderId="95" xfId="240" applyFont="1" applyFill="1" applyBorder="1" applyAlignment="1">
      <alignment horizontal="center"/>
    </xf>
    <xf numFmtId="0" fontId="5" fillId="0" borderId="12" xfId="240" applyFont="1" applyFill="1" applyBorder="1" applyAlignment="1">
      <alignment horizontal="center"/>
    </xf>
    <xf numFmtId="0" fontId="13" fillId="61" borderId="12" xfId="240" applyFont="1" applyFill="1" applyBorder="1" applyAlignment="1">
      <alignment horizontal="center" vertical="center"/>
    </xf>
    <xf numFmtId="0" fontId="13" fillId="0" borderId="12" xfId="240" applyFont="1" applyFill="1" applyBorder="1" applyAlignment="1">
      <alignment horizontal="center" vertical="center"/>
    </xf>
    <xf numFmtId="0" fontId="46" fillId="0" borderId="97" xfId="240" applyFont="1" applyFill="1" applyBorder="1" applyAlignment="1">
      <alignment horizontal="center" vertical="center"/>
    </xf>
    <xf numFmtId="0" fontId="46" fillId="0" borderId="91" xfId="240" applyFont="1" applyFill="1" applyBorder="1" applyAlignment="1">
      <alignment horizontal="center" vertical="center"/>
    </xf>
    <xf numFmtId="0" fontId="46" fillId="0" borderId="89" xfId="240" applyFont="1" applyFill="1" applyBorder="1" applyAlignment="1">
      <alignment horizontal="center" vertical="center"/>
    </xf>
    <xf numFmtId="0" fontId="13" fillId="12" borderId="12" xfId="240" applyFont="1" applyFill="1" applyBorder="1" applyAlignment="1">
      <alignment horizontal="center" vertical="center"/>
    </xf>
    <xf numFmtId="185" fontId="42" fillId="0" borderId="97" xfId="240" applyNumberFormat="1" applyFont="1" applyFill="1" applyBorder="1" applyAlignment="1">
      <alignment horizontal="center" vertical="center"/>
    </xf>
    <xf numFmtId="185" fontId="42" fillId="0" borderId="91" xfId="240" applyNumberFormat="1" applyFont="1" applyFill="1" applyBorder="1" applyAlignment="1">
      <alignment horizontal="center" vertical="center"/>
    </xf>
    <xf numFmtId="185" fontId="42" fillId="0" borderId="89" xfId="240" applyNumberFormat="1" applyFont="1" applyFill="1" applyBorder="1" applyAlignment="1">
      <alignment horizontal="center" vertical="center"/>
    </xf>
    <xf numFmtId="0" fontId="42" fillId="0" borderId="97" xfId="240" applyFont="1" applyFill="1" applyBorder="1" applyAlignment="1">
      <alignment horizontal="center" vertical="center"/>
    </xf>
    <xf numFmtId="0" fontId="42" fillId="0" borderId="91" xfId="240" applyFont="1" applyFill="1" applyBorder="1" applyAlignment="1">
      <alignment horizontal="center" vertical="center"/>
    </xf>
    <xf numFmtId="0" fontId="42" fillId="0" borderId="89" xfId="240" applyFont="1" applyFill="1" applyBorder="1" applyAlignment="1">
      <alignment horizontal="center" vertical="center"/>
    </xf>
    <xf numFmtId="185" fontId="46" fillId="2" borderId="12" xfId="240" applyNumberFormat="1" applyFont="1" applyFill="1" applyBorder="1" applyAlignment="1">
      <alignment horizontal="center" vertical="center"/>
    </xf>
    <xf numFmtId="0" fontId="5" fillId="12" borderId="12" xfId="240" applyFont="1" applyFill="1" applyBorder="1" applyAlignment="1">
      <alignment horizontal="center" vertical="center" wrapText="1"/>
    </xf>
    <xf numFmtId="0" fontId="5" fillId="12" borderId="97" xfId="240" applyFont="1" applyFill="1" applyBorder="1" applyAlignment="1">
      <alignment horizontal="center" vertical="center"/>
    </xf>
    <xf numFmtId="0" fontId="5" fillId="12" borderId="91" xfId="240" applyFont="1" applyFill="1" applyBorder="1" applyAlignment="1">
      <alignment horizontal="center" vertical="center"/>
    </xf>
    <xf numFmtId="0" fontId="5" fillId="12" borderId="89" xfId="240" applyFont="1" applyFill="1" applyBorder="1" applyAlignment="1">
      <alignment horizontal="center" vertical="center"/>
    </xf>
    <xf numFmtId="0" fontId="5" fillId="0" borderId="12" xfId="240" applyFont="1" applyFill="1" applyBorder="1" applyAlignment="1">
      <alignment horizontal="center" vertical="center"/>
    </xf>
    <xf numFmtId="0" fontId="5" fillId="12" borderId="12" xfId="240" applyFont="1" applyFill="1" applyBorder="1" applyAlignment="1">
      <alignment horizontal="center" vertical="center"/>
    </xf>
    <xf numFmtId="0" fontId="42" fillId="12" borderId="0" xfId="240" applyFont="1" applyFill="1" applyBorder="1" applyAlignment="1">
      <alignment horizontal="left"/>
    </xf>
    <xf numFmtId="0" fontId="42" fillId="12" borderId="3" xfId="240" applyFont="1" applyFill="1" applyBorder="1" applyAlignment="1">
      <alignment horizontal="left"/>
    </xf>
    <xf numFmtId="0" fontId="46" fillId="0" borderId="12" xfId="240" applyFont="1" applyFill="1" applyBorder="1" applyAlignment="1">
      <alignment horizontal="left" vertical="top"/>
    </xf>
    <xf numFmtId="0" fontId="42" fillId="12" borderId="97" xfId="240" applyFont="1" applyFill="1" applyBorder="1" applyAlignment="1">
      <alignment horizontal="center" vertical="center"/>
    </xf>
    <xf numFmtId="0" fontId="42" fillId="12" borderId="91" xfId="240" applyFont="1" applyFill="1" applyBorder="1" applyAlignment="1">
      <alignment horizontal="center" vertical="center"/>
    </xf>
    <xf numFmtId="0" fontId="42" fillId="12" borderId="89" xfId="240" applyFont="1" applyFill="1" applyBorder="1" applyAlignment="1">
      <alignment horizontal="center" vertical="center"/>
    </xf>
    <xf numFmtId="0" fontId="46" fillId="13" borderId="12" xfId="240" applyFont="1" applyFill="1" applyBorder="1" applyAlignment="1">
      <alignment horizontal="center" vertical="center"/>
    </xf>
    <xf numFmtId="0" fontId="45" fillId="0" borderId="12" xfId="240" applyFont="1" applyFill="1" applyBorder="1" applyAlignment="1">
      <alignment horizontal="center" vertical="center"/>
    </xf>
    <xf numFmtId="0" fontId="46" fillId="13" borderId="0" xfId="240" applyFont="1" applyFill="1" applyBorder="1" applyAlignment="1">
      <alignment horizontal="center" vertical="center" wrapText="1"/>
    </xf>
    <xf numFmtId="0" fontId="5" fillId="7" borderId="0" xfId="240" applyFont="1" applyFill="1" applyBorder="1" applyAlignment="1">
      <alignment horizontal="center" vertical="center"/>
    </xf>
    <xf numFmtId="0" fontId="6" fillId="13" borderId="12" xfId="240" applyFont="1" applyFill="1" applyBorder="1" applyAlignment="1">
      <alignment horizontal="center" vertical="center" wrapText="1"/>
    </xf>
    <xf numFmtId="0" fontId="93" fillId="12" borderId="95" xfId="240" applyFont="1" applyFill="1" applyBorder="1" applyAlignment="1">
      <alignment horizontal="center"/>
    </xf>
    <xf numFmtId="0" fontId="93" fillId="12" borderId="112" xfId="240" applyFont="1" applyFill="1" applyBorder="1" applyAlignment="1">
      <alignment horizontal="center"/>
    </xf>
    <xf numFmtId="0" fontId="42" fillId="12" borderId="12" xfId="240" applyFont="1" applyFill="1" applyBorder="1" applyAlignment="1">
      <alignment horizontal="center" vertical="center"/>
    </xf>
    <xf numFmtId="0" fontId="42" fillId="12" borderId="12" xfId="240" applyFont="1" applyFill="1" applyBorder="1" applyAlignment="1">
      <alignment horizontal="center" vertical="center" wrapText="1"/>
    </xf>
    <xf numFmtId="0" fontId="42" fillId="12" borderId="12" xfId="240" applyFont="1" applyFill="1" applyBorder="1" applyAlignment="1">
      <alignment horizontal="center"/>
    </xf>
    <xf numFmtId="0" fontId="46" fillId="2" borderId="12" xfId="240" applyFont="1" applyFill="1" applyBorder="1" applyAlignment="1">
      <alignment horizontal="center" vertical="center"/>
    </xf>
    <xf numFmtId="0" fontId="46" fillId="0" borderId="97" xfId="240" applyFont="1" applyFill="1" applyBorder="1" applyAlignment="1" applyProtection="1">
      <alignment horizontal="center" vertical="top" wrapText="1"/>
      <protection locked="0"/>
    </xf>
    <xf numFmtId="0" fontId="46" fillId="0" borderId="91" xfId="240" applyFont="1" applyFill="1" applyBorder="1" applyAlignment="1" applyProtection="1">
      <alignment horizontal="center" vertical="top" wrapText="1"/>
      <protection locked="0"/>
    </xf>
    <xf numFmtId="0" fontId="46" fillId="0" borderId="89" xfId="240" applyFont="1" applyFill="1" applyBorder="1" applyAlignment="1" applyProtection="1">
      <alignment horizontal="center" vertical="top" wrapText="1"/>
      <protection locked="0"/>
    </xf>
    <xf numFmtId="0" fontId="46" fillId="0" borderId="97" xfId="240" applyFont="1" applyBorder="1" applyAlignment="1">
      <alignment horizontal="center" vertical="top" wrapText="1"/>
    </xf>
    <xf numFmtId="0" fontId="46" fillId="0" borderId="91" xfId="240" applyFont="1" applyBorder="1" applyAlignment="1">
      <alignment horizontal="center" vertical="top" wrapText="1"/>
    </xf>
    <xf numFmtId="0" fontId="46" fillId="0" borderId="89" xfId="240" applyFont="1" applyBorder="1" applyAlignment="1">
      <alignment horizontal="center" vertical="top" wrapText="1"/>
    </xf>
    <xf numFmtId="185" fontId="42" fillId="0" borderId="12" xfId="240" applyNumberFormat="1" applyFont="1" applyFill="1" applyBorder="1" applyAlignment="1" applyProtection="1">
      <alignment horizontal="center" vertical="center"/>
      <protection locked="0"/>
    </xf>
    <xf numFmtId="0" fontId="46" fillId="0" borderId="12" xfId="240" applyFont="1" applyFill="1" applyBorder="1" applyAlignment="1">
      <alignment horizontal="center" vertical="center"/>
    </xf>
    <xf numFmtId="0" fontId="46" fillId="13" borderId="12" xfId="240" applyFont="1" applyFill="1" applyBorder="1" applyAlignment="1">
      <alignment horizontal="center" vertical="center" wrapText="1"/>
    </xf>
    <xf numFmtId="0" fontId="46" fillId="0" borderId="12" xfId="240" applyFont="1" applyBorder="1" applyAlignment="1">
      <alignment horizontal="center" vertical="center" wrapText="1"/>
    </xf>
    <xf numFmtId="0" fontId="42" fillId="7" borderId="0" xfId="240" applyFont="1" applyFill="1" applyBorder="1" applyAlignment="1" applyProtection="1">
      <alignment horizontal="center" vertical="center"/>
      <protection locked="0"/>
    </xf>
    <xf numFmtId="0" fontId="46" fillId="13" borderId="97" xfId="240" applyFont="1" applyFill="1" applyBorder="1" applyAlignment="1">
      <alignment horizontal="center" vertical="center" wrapText="1"/>
    </xf>
    <xf numFmtId="0" fontId="46" fillId="13" borderId="91" xfId="240" applyFont="1" applyFill="1" applyBorder="1" applyAlignment="1">
      <alignment horizontal="center" vertical="center" wrapText="1"/>
    </xf>
    <xf numFmtId="0" fontId="46" fillId="13" borderId="89" xfId="240" applyFont="1" applyFill="1" applyBorder="1" applyAlignment="1">
      <alignment horizontal="center" vertical="center" wrapText="1"/>
    </xf>
    <xf numFmtId="0" fontId="45" fillId="13" borderId="12" xfId="240" applyFont="1" applyFill="1" applyBorder="1" applyAlignment="1">
      <alignment horizontal="center" vertical="center"/>
    </xf>
    <xf numFmtId="0" fontId="45" fillId="0" borderId="12" xfId="240" applyFont="1" applyBorder="1" applyAlignment="1">
      <alignment horizontal="center" vertical="center"/>
    </xf>
    <xf numFmtId="0" fontId="46" fillId="0" borderId="12" xfId="240" applyFont="1" applyBorder="1" applyAlignment="1">
      <alignment horizontal="center" vertical="center"/>
    </xf>
    <xf numFmtId="0" fontId="71" fillId="0" borderId="12" xfId="240" applyFont="1" applyFill="1" applyBorder="1" applyAlignment="1">
      <alignment horizontal="center"/>
    </xf>
    <xf numFmtId="0" fontId="46" fillId="0" borderId="12" xfId="240" applyFont="1" applyFill="1" applyBorder="1" applyAlignment="1">
      <alignment horizontal="center" vertical="center" wrapText="1"/>
    </xf>
    <xf numFmtId="0" fontId="46" fillId="13" borderId="111" xfId="240" applyFont="1" applyFill="1" applyBorder="1" applyAlignment="1">
      <alignment horizontal="center" vertical="center" wrapText="1"/>
    </xf>
    <xf numFmtId="0" fontId="46" fillId="13" borderId="95" xfId="240" applyFont="1" applyFill="1" applyBorder="1" applyAlignment="1">
      <alignment horizontal="center" vertical="center" wrapText="1"/>
    </xf>
    <xf numFmtId="0" fontId="46" fillId="13" borderId="112" xfId="240" applyFont="1" applyFill="1" applyBorder="1" applyAlignment="1">
      <alignment horizontal="center" vertical="center" wrapText="1"/>
    </xf>
    <xf numFmtId="0" fontId="46" fillId="13" borderId="10" xfId="240" applyFont="1" applyFill="1" applyBorder="1" applyAlignment="1">
      <alignment horizontal="center" vertical="center" wrapText="1"/>
    </xf>
    <xf numFmtId="0" fontId="46" fillId="13" borderId="3" xfId="240" applyFont="1" applyFill="1" applyBorder="1" applyAlignment="1">
      <alignment horizontal="center" vertical="center" wrapText="1"/>
    </xf>
    <xf numFmtId="0" fontId="46" fillId="13" borderId="4" xfId="240" applyFont="1" applyFill="1" applyBorder="1" applyAlignment="1">
      <alignment horizontal="center" vertical="center" wrapText="1"/>
    </xf>
    <xf numFmtId="0" fontId="46" fillId="0" borderId="90" xfId="240" applyFont="1" applyFill="1" applyBorder="1" applyAlignment="1">
      <alignment horizontal="center" vertical="center"/>
    </xf>
    <xf numFmtId="0" fontId="46" fillId="0" borderId="39" xfId="240" applyFont="1" applyFill="1" applyBorder="1" applyAlignment="1">
      <alignment horizontal="center" vertical="center"/>
    </xf>
    <xf numFmtId="0" fontId="42" fillId="13" borderId="12" xfId="240" applyFont="1" applyFill="1" applyBorder="1" applyAlignment="1">
      <alignment horizontal="center"/>
    </xf>
    <xf numFmtId="0" fontId="42" fillId="0" borderId="12" xfId="240" applyFont="1" applyFill="1" applyBorder="1" applyAlignment="1">
      <alignment horizontal="center"/>
    </xf>
    <xf numFmtId="0" fontId="46" fillId="0" borderId="97" xfId="240" applyFont="1" applyFill="1" applyBorder="1" applyAlignment="1">
      <alignment horizontal="center" vertical="center" wrapText="1"/>
    </xf>
    <xf numFmtId="0" fontId="46" fillId="0" borderId="91" xfId="240" applyFont="1" applyFill="1" applyBorder="1" applyAlignment="1">
      <alignment horizontal="center" vertical="center" wrapText="1"/>
    </xf>
    <xf numFmtId="0" fontId="46" fillId="0" borderId="89" xfId="240" applyFont="1" applyFill="1" applyBorder="1" applyAlignment="1">
      <alignment horizontal="center" vertical="center" wrapText="1"/>
    </xf>
    <xf numFmtId="0" fontId="42" fillId="13" borderId="12" xfId="240" applyFont="1" applyFill="1" applyBorder="1" applyAlignment="1" applyProtection="1">
      <alignment horizontal="center" vertical="center"/>
      <protection locked="0"/>
    </xf>
    <xf numFmtId="0" fontId="42" fillId="0" borderId="12" xfId="240" applyFont="1" applyFill="1" applyBorder="1" applyAlignment="1" applyProtection="1">
      <alignment horizontal="center" vertical="center"/>
      <protection locked="0"/>
    </xf>
    <xf numFmtId="0" fontId="95" fillId="0" borderId="12" xfId="240" applyFont="1" applyFill="1" applyBorder="1" applyAlignment="1">
      <alignment horizontal="center" vertical="center" wrapText="1"/>
    </xf>
    <xf numFmtId="0" fontId="96" fillId="0" borderId="12" xfId="240" applyFont="1" applyFill="1" applyBorder="1" applyAlignment="1">
      <alignment horizontal="center" vertical="center" wrapText="1"/>
    </xf>
    <xf numFmtId="0" fontId="97" fillId="0" borderId="12" xfId="240" applyFont="1" applyFill="1" applyBorder="1" applyAlignment="1">
      <alignment horizontal="center" vertical="center"/>
    </xf>
    <xf numFmtId="0" fontId="98" fillId="0" borderId="12" xfId="240" applyFont="1" applyFill="1" applyBorder="1" applyAlignment="1">
      <alignment horizontal="center" vertical="center"/>
    </xf>
    <xf numFmtId="0" fontId="96" fillId="0" borderId="12" xfId="240" applyFont="1" applyFill="1" applyBorder="1" applyAlignment="1">
      <alignment horizontal="center" vertical="center"/>
    </xf>
    <xf numFmtId="0" fontId="93" fillId="13" borderId="95" xfId="240" applyFont="1" applyFill="1" applyBorder="1" applyAlignment="1">
      <alignment horizontal="center" vertical="top"/>
    </xf>
    <xf numFmtId="0" fontId="93" fillId="13" borderId="112" xfId="240" applyFont="1" applyFill="1" applyBorder="1" applyAlignment="1">
      <alignment horizontal="center" vertical="top"/>
    </xf>
    <xf numFmtId="0" fontId="42" fillId="13" borderId="111" xfId="240" applyFont="1" applyFill="1" applyBorder="1" applyAlignment="1">
      <alignment horizontal="center" vertical="center"/>
    </xf>
    <xf numFmtId="0" fontId="42" fillId="13" borderId="95" xfId="240" applyFont="1" applyFill="1" applyBorder="1" applyAlignment="1">
      <alignment horizontal="center" vertical="center"/>
    </xf>
    <xf numFmtId="0" fontId="42" fillId="13" borderId="112" xfId="240" applyFont="1" applyFill="1" applyBorder="1" applyAlignment="1">
      <alignment horizontal="center" vertical="center"/>
    </xf>
    <xf numFmtId="0" fontId="42" fillId="13" borderId="10" xfId="240" applyFont="1" applyFill="1" applyBorder="1" applyAlignment="1">
      <alignment horizontal="center" vertical="center"/>
    </xf>
    <xf numFmtId="0" fontId="42" fillId="13" borderId="3" xfId="240" applyFont="1" applyFill="1" applyBorder="1" applyAlignment="1">
      <alignment horizontal="center" vertical="center"/>
    </xf>
    <xf numFmtId="0" fontId="42" fillId="13" borderId="4" xfId="240" applyFont="1" applyFill="1" applyBorder="1" applyAlignment="1">
      <alignment horizontal="center" vertical="center"/>
    </xf>
  </cellXfs>
  <cellStyles count="456">
    <cellStyle name="_87201044-MGPR-GRP-EN-Draft002-Project_reporting_template_b_20110121" xfId="1"/>
    <cellStyle name="_87201044-MGPR-GRP-FR-Draft002-Modele_reporting_projet_c_20110130" xfId="2"/>
    <cellStyle name="_87201247-FR-001-Tableau de Bord Pilotage du Projet" xfId="3"/>
    <cellStyle name="_LV_DASHBOARD_V5.6.A.2_AUTO" xfId="4"/>
    <cellStyle name="_LV_DASHBOARD_V5.6.A.2_AUTO_RO 11-12-08 - french" xfId="5"/>
    <cellStyle name="_Project Monitoring Dashboard File_02162011_V1a" xfId="6"/>
    <cellStyle name="_Project Monitoring Dashboard File_20110210_V1" xfId="7"/>
    <cellStyle name="_Project_reporting_template_e_20110315" xfId="8"/>
    <cellStyle name="20 % - Accent1 2" xfId="160"/>
    <cellStyle name="20 % - Accent1 2 2" xfId="397"/>
    <cellStyle name="20 % - Accent1 2 3" xfId="292"/>
    <cellStyle name="20 % - Accent1 3" xfId="161"/>
    <cellStyle name="20 % - Accent1 3 2" xfId="398"/>
    <cellStyle name="20 % - Accent1 3 3" xfId="293"/>
    <cellStyle name="20 % - Accent2 2" xfId="162"/>
    <cellStyle name="20 % - Accent2 2 2" xfId="399"/>
    <cellStyle name="20 % - Accent2 2 3" xfId="294"/>
    <cellStyle name="20 % - Accent2 3" xfId="163"/>
    <cellStyle name="20 % - Accent2 3 2" xfId="400"/>
    <cellStyle name="20 % - Accent2 3 3" xfId="295"/>
    <cellStyle name="20 % - Accent3 2" xfId="164"/>
    <cellStyle name="20 % - Accent3 2 2" xfId="401"/>
    <cellStyle name="20 % - Accent3 2 3" xfId="296"/>
    <cellStyle name="20 % - Accent3 3" xfId="165"/>
    <cellStyle name="20 % - Accent3 3 2" xfId="402"/>
    <cellStyle name="20 % - Accent3 3 3" xfId="297"/>
    <cellStyle name="20 % - Accent4 2" xfId="166"/>
    <cellStyle name="20 % - Accent4 2 2" xfId="403"/>
    <cellStyle name="20 % - Accent4 2 3" xfId="298"/>
    <cellStyle name="20 % - Accent4 3" xfId="167"/>
    <cellStyle name="20 % - Accent4 3 2" xfId="404"/>
    <cellStyle name="20 % - Accent4 3 3" xfId="299"/>
    <cellStyle name="20 % - Accent5 2" xfId="168"/>
    <cellStyle name="20 % - Accent5 2 2" xfId="405"/>
    <cellStyle name="20 % - Accent5 2 3" xfId="300"/>
    <cellStyle name="20 % - Accent5 3" xfId="169"/>
    <cellStyle name="20 % - Accent5 3 2" xfId="406"/>
    <cellStyle name="20 % - Accent5 3 3" xfId="301"/>
    <cellStyle name="20 % - Accent6 2" xfId="170"/>
    <cellStyle name="20 % - Accent6 2 2" xfId="407"/>
    <cellStyle name="20 % - Accent6 2 3" xfId="302"/>
    <cellStyle name="20 % - Accent6 3" xfId="171"/>
    <cellStyle name="20 % - Accent6 3 2" xfId="408"/>
    <cellStyle name="20 % - Accent6 3 3" xfId="303"/>
    <cellStyle name="40 % - Accent1 2" xfId="172"/>
    <cellStyle name="40 % - Accent1 2 2" xfId="173"/>
    <cellStyle name="40 % - Accent1 2 2 2" xfId="238"/>
    <cellStyle name="40 % - Accent1 2 2 2 2" xfId="451"/>
    <cellStyle name="40 % - Accent1 2 2 2 3" xfId="346"/>
    <cellStyle name="40 % - Accent1 2 2 3" xfId="410"/>
    <cellStyle name="40 % - Accent1 2 2 4" xfId="305"/>
    <cellStyle name="40 % - Accent1 2 3" xfId="409"/>
    <cellStyle name="40 % - Accent1 2 4" xfId="304"/>
    <cellStyle name="40 % - Accent1 3" xfId="174"/>
    <cellStyle name="40 % - Accent1 3 2" xfId="411"/>
    <cellStyle name="40 % - Accent1 3 3" xfId="306"/>
    <cellStyle name="40 % - Accent2 2" xfId="175"/>
    <cellStyle name="40 % - Accent2 2 2" xfId="412"/>
    <cellStyle name="40 % - Accent2 2 3" xfId="307"/>
    <cellStyle name="40 % - Accent2 3" xfId="176"/>
    <cellStyle name="40 % - Accent2 3 2" xfId="413"/>
    <cellStyle name="40 % - Accent2 3 3" xfId="308"/>
    <cellStyle name="40 % - Accent3 2" xfId="177"/>
    <cellStyle name="40 % - Accent3 2 2" xfId="414"/>
    <cellStyle name="40 % - Accent3 2 3" xfId="309"/>
    <cellStyle name="40 % - Accent3 3" xfId="178"/>
    <cellStyle name="40 % - Accent3 3 2" xfId="415"/>
    <cellStyle name="40 % - Accent3 3 3" xfId="310"/>
    <cellStyle name="40 % - Accent4 2" xfId="179"/>
    <cellStyle name="40 % - Accent4 2 2" xfId="416"/>
    <cellStyle name="40 % - Accent4 2 3" xfId="311"/>
    <cellStyle name="40 % - Accent4 3" xfId="180"/>
    <cellStyle name="40 % - Accent4 3 2" xfId="417"/>
    <cellStyle name="40 % - Accent4 3 3" xfId="312"/>
    <cellStyle name="40 % - Accent5 2" xfId="181"/>
    <cellStyle name="40 % - Accent5 2 2" xfId="418"/>
    <cellStyle name="40 % - Accent5 2 3" xfId="313"/>
    <cellStyle name="40 % - Accent5 3" xfId="182"/>
    <cellStyle name="40 % - Accent5 3 2" xfId="419"/>
    <cellStyle name="40 % - Accent5 3 3" xfId="314"/>
    <cellStyle name="40 % - Accent6 2" xfId="183"/>
    <cellStyle name="40 % - Accent6 2 2" xfId="420"/>
    <cellStyle name="40 % - Accent6 2 3" xfId="315"/>
    <cellStyle name="40 % - Accent6 3" xfId="184"/>
    <cellStyle name="40 % - Accent6 3 2" xfId="421"/>
    <cellStyle name="40 % - Accent6 3 3" xfId="316"/>
    <cellStyle name="60 % - Accent1 2" xfId="185"/>
    <cellStyle name="60 % - Accent1 2 2" xfId="422"/>
    <cellStyle name="60 % - Accent1 2 3" xfId="317"/>
    <cellStyle name="60 % - Accent2 2" xfId="186"/>
    <cellStyle name="60 % - Accent2 2 2" xfId="423"/>
    <cellStyle name="60 % - Accent2 2 3" xfId="318"/>
    <cellStyle name="60 % - Accent3 2" xfId="187"/>
    <cellStyle name="60 % - Accent3 2 2" xfId="424"/>
    <cellStyle name="60 % - Accent3 2 3" xfId="319"/>
    <cellStyle name="60 % - Accent4 2" xfId="188"/>
    <cellStyle name="60 % - Accent4 2 2" xfId="425"/>
    <cellStyle name="60 % - Accent4 2 3" xfId="320"/>
    <cellStyle name="60 % - Accent5 2" xfId="189"/>
    <cellStyle name="60 % - Accent5 2 2" xfId="426"/>
    <cellStyle name="60 % - Accent5 2 3" xfId="321"/>
    <cellStyle name="60 % - Accent6 2" xfId="190"/>
    <cellStyle name="60 % - Accent6 2 2" xfId="427"/>
    <cellStyle name="60 % - Accent6 2 3" xfId="322"/>
    <cellStyle name="Accent1 2" xfId="191"/>
    <cellStyle name="Accent1 2 2" xfId="192"/>
    <cellStyle name="Accent1 2 2 2" xfId="429"/>
    <cellStyle name="Accent1 2 2 3" xfId="324"/>
    <cellStyle name="Accent1 2 3" xfId="428"/>
    <cellStyle name="Accent1 2 4" xfId="323"/>
    <cellStyle name="Accent2 2" xfId="193"/>
    <cellStyle name="Accent2 2 2" xfId="430"/>
    <cellStyle name="Accent2 2 3" xfId="325"/>
    <cellStyle name="Accent3 2" xfId="194"/>
    <cellStyle name="Accent3 2 2" xfId="431"/>
    <cellStyle name="Accent3 2 3" xfId="326"/>
    <cellStyle name="Accent4 2" xfId="195"/>
    <cellStyle name="Accent4 2 2" xfId="432"/>
    <cellStyle name="Accent4 2 3" xfId="327"/>
    <cellStyle name="Accent5 2" xfId="196"/>
    <cellStyle name="Accent5 2 2" xfId="433"/>
    <cellStyle name="Accent5 2 3" xfId="328"/>
    <cellStyle name="Accent6 2" xfId="197"/>
    <cellStyle name="Accent6 2 2" xfId="434"/>
    <cellStyle name="Accent6 2 3" xfId="329"/>
    <cellStyle name="Avertissement 2" xfId="198"/>
    <cellStyle name="Caché" xfId="9"/>
    <cellStyle name="Calcul 2" xfId="199"/>
    <cellStyle name="Calcul 2 2" xfId="435"/>
    <cellStyle name="Calcul 2 3" xfId="330"/>
    <cellStyle name="category" xfId="10"/>
    <cellStyle name="category 2" xfId="348"/>
    <cellStyle name="category 3" xfId="244"/>
    <cellStyle name="Cellule liée 2" xfId="200"/>
    <cellStyle name="Comma" xfId="243"/>
    <cellStyle name="Comma [0]" xfId="11"/>
    <cellStyle name="Comma [0] 2" xfId="12"/>
    <cellStyle name="Comma_FINANCIAL ANALYSIS BR BGAD" xfId="13"/>
    <cellStyle name="Commentaire 2" xfId="14"/>
    <cellStyle name="Commentaire 2 2" xfId="349"/>
    <cellStyle name="Commentaire 2 3" xfId="245"/>
    <cellStyle name="Commentaire 3" xfId="201"/>
    <cellStyle name="Commentaire 3 2" xfId="436"/>
    <cellStyle name="Commentaire 3 3" xfId="331"/>
    <cellStyle name="Coût" xfId="15"/>
    <cellStyle name="Currency" xfId="242"/>
    <cellStyle name="Currency $" xfId="16"/>
    <cellStyle name="Currency [0]" xfId="17"/>
    <cellStyle name="Currency [0] 2" xfId="18"/>
    <cellStyle name="Date anglaise" xfId="19"/>
    <cellStyle name="Date anglaise 2" xfId="350"/>
    <cellStyle name="Date anglaise 3" xfId="246"/>
    <cellStyle name="Date mois" xfId="20"/>
    <cellStyle name="Date mois 2" xfId="351"/>
    <cellStyle name="Date mois 3" xfId="247"/>
    <cellStyle name="Date saisie" xfId="21"/>
    <cellStyle name="Date saisie 2" xfId="352"/>
    <cellStyle name="Date saisie 3" xfId="248"/>
    <cellStyle name="DCh" xfId="22"/>
    <cellStyle name="Déf_kLoc" xfId="23"/>
    <cellStyle name="Dezimal [0]_Mondeo" xfId="24"/>
    <cellStyle name="Dezimal_Mondeo" xfId="25"/>
    <cellStyle name="Donnée" xfId="26"/>
    <cellStyle name="Donnée 2" xfId="27"/>
    <cellStyle name="Entrée 2" xfId="202"/>
    <cellStyle name="Entrée 2 2" xfId="437"/>
    <cellStyle name="Entrée 2 3" xfId="332"/>
    <cellStyle name="Euro" xfId="28"/>
    <cellStyle name="Euro 2" xfId="203"/>
    <cellStyle name="Euro 3" xfId="204"/>
    <cellStyle name="Fixé" xfId="29"/>
    <cellStyle name="Fixé 2" xfId="30"/>
    <cellStyle name="Fixé 2 2" xfId="354"/>
    <cellStyle name="Fixé 2 3" xfId="250"/>
    <cellStyle name="Fixé 3" xfId="353"/>
    <cellStyle name="Fixé 4" xfId="249"/>
    <cellStyle name="Followed Hyperlink" xfId="31"/>
    <cellStyle name="Followed Hyperlink 2" xfId="355"/>
    <cellStyle name="Followed Hyperlink 3" xfId="251"/>
    <cellStyle name="Grey" xfId="32"/>
    <cellStyle name="Grey 2" xfId="356"/>
    <cellStyle name="Grey 3" xfId="252"/>
    <cellStyle name="H_Déf" xfId="33"/>
    <cellStyle name="H_Déf_0.1 Fiche descriptive" xfId="34"/>
    <cellStyle name="H_Déf_0.1 Fiche descriptive_Trame TdB Suivi PSTF Thales 2012 V01 (2)" xfId="35"/>
    <cellStyle name="H_Déf_0.2 Organisation" xfId="36"/>
    <cellStyle name="H_Déf_0.2 Organisation_Trame TdB Suivi PSTF Thales 2012 V01 (2)" xfId="37"/>
    <cellStyle name="H_Déf_1.1 Faits Marquants" xfId="38"/>
    <cellStyle name="H_Déf_1.1 Faits Marquants_1" xfId="39"/>
    <cellStyle name="H_Déf_1.1 Faits Marquants_1_Trame TdB Suivi PSTF Thales 2012 V01 (2)" xfId="40"/>
    <cellStyle name="H_Déf_1.1 Faits Marquants_Trame TdB Suivi PSTF Thales 2012 V01 (2)" xfId="41"/>
    <cellStyle name="H_Déf_1.2 Décisions-Actions" xfId="42"/>
    <cellStyle name="H_Déf_1.2 Décisions-Actions_Trame TdB Suivi PSTF Thales 2012 V01 (2)" xfId="43"/>
    <cellStyle name="H_Déf_1.3 Indicateur Satisfaction" xfId="44"/>
    <cellStyle name="H_Déf_1.3 Indicateur Satisfaction_1" xfId="45"/>
    <cellStyle name="H_Déf_1.3 Indicateur Satisfaction_1_Trame TdB Suivi PSTF Thales 2012 V01 (2)" xfId="46"/>
    <cellStyle name="H_Déf_1.3 Indicateur Satisfaction_Trame TdB Suivi PSTF Thales 2012 V01 (2)" xfId="47"/>
    <cellStyle name="H_Déf_2.2 Jalons (Courbe à 45°)" xfId="48"/>
    <cellStyle name="H_Déf_2.2 Jalons (Courbe à 45°)_1" xfId="49"/>
    <cellStyle name="H_Déf_2.2 Jalons (Courbe à 45°)_1_Trame TdB Suivi PSTF Thales 2012 V01 (2)" xfId="50"/>
    <cellStyle name="H_Déf_2.2 Jalons (Courbe à 45°)_2" xfId="51"/>
    <cellStyle name="H_Déf_2.2 Jalons (Courbe à 45°)_2_Trame TdB Suivi PSTF Thales 2012 V01 (2)" xfId="52"/>
    <cellStyle name="H_Déf_2.2 Jalons (Courbe à 45°)_8.1 COP-CEP" xfId="53"/>
    <cellStyle name="H_Déf_2.2 Jalons (Courbe à 45°)_8.1 COP-CEP_Trame TdB Suivi PSTF Thales 2012 V01 (2)" xfId="54"/>
    <cellStyle name="H_Déf_2.5 Contrat" xfId="55"/>
    <cellStyle name="H_Déf_2.5 Contrat_Trame TdB Suivi PSTF Thales 2012 V01 (2)" xfId="56"/>
    <cellStyle name="H_Déf_2.6 Obligations Client" xfId="57"/>
    <cellStyle name="H_Déf_2.6 Obligations Client_Trame TdB Suivi PSTF Thales 2012 V01 (2)" xfId="58"/>
    <cellStyle name="H_Déf_2.7 Change Request" xfId="59"/>
    <cellStyle name="H_Déf_2.7 Change Request_Trame TdB Suivi PSTF Thales 2012 V01 (2)" xfId="60"/>
    <cellStyle name="H_Déf_3.1 Risques" xfId="61"/>
    <cellStyle name="H_Déf_3.1 Risques_Trame TdB Suivi PSTF Thales 2012 V01 (2)" xfId="62"/>
    <cellStyle name="H_Déf_3.2 Opportunités" xfId="63"/>
    <cellStyle name="H_Déf_3.2 Opportunités_Trame TdB Suivi PSTF Thales 2012 V01 (2)" xfId="64"/>
    <cellStyle name="H_Déf_5.1 Charges - ressources" xfId="65"/>
    <cellStyle name="H_Déf_5.1 Charges - ressources_Trame TdB Suivi PSTF Thales 2012 V01 (2)" xfId="66"/>
    <cellStyle name="H_Déf_6 - Prochaines Etapes" xfId="67"/>
    <cellStyle name="H_Déf_6 - Prochaines Etapes_Trame TdB Suivi PSTF Thales 2012 V01 (2)" xfId="68"/>
    <cellStyle name="H_Déf_7.10 Autres aspects" xfId="69"/>
    <cellStyle name="H_Déf_7.10 Autres aspects_Trame TdB Suivi PSTF Thales 2012 V01 (2)" xfId="70"/>
    <cellStyle name="H_Déf_8.1 COP-CEP" xfId="71"/>
    <cellStyle name="H_Déf_8.2 Synthèse CPE CPP" xfId="72"/>
    <cellStyle name="H_Déf_8.2 Synthèse CPE CPP_Trame TdB Suivi PSTF Thales 2012 V01 (2)" xfId="73"/>
    <cellStyle name="H_Déf_8.3 CPE-CPP par lots" xfId="74"/>
    <cellStyle name="H_Déf_8.3 CPE-CPP par lots_Trame TdB Suivi PSTF Thales 2012 V01 (2)" xfId="75"/>
    <cellStyle name="H_Déf_8.4 Courbe dépenses CPR-PPS" xfId="76"/>
    <cellStyle name="H_Déf_8.4 Courbe dépenses CPR-PPS_Trame TdB Suivi PSTF Thales 2012 V01 (2)" xfId="77"/>
    <cellStyle name="H_Déf_8.5 Situation financière" xfId="78"/>
    <cellStyle name="H_Déf_8.5 Situation financière_Trame TdB Suivi PSTF Thales 2012 V01 (2)" xfId="79"/>
    <cellStyle name="H_Déf_8.6 Rentabilité à terminaison" xfId="80"/>
    <cellStyle name="H_Déf_8.6 Rentabilité à terminaison_Trame TdB Suivi PSTF Thales 2012 V01 (2)" xfId="81"/>
    <cellStyle name="H_Déf_9 Administration" xfId="82"/>
    <cellStyle name="H_Déf_9 Administration_8.1 COP-CEP" xfId="83"/>
    <cellStyle name="H_Déf_Copie de 2005_06_23_TdB RRJ-DG FINAL" xfId="84"/>
    <cellStyle name="H_Déf_Copie de 2005_06_23_TdB RRJ-DG FINAL_Trame TdB Suivi PSTF Thales 2012 V01 (2)" xfId="85"/>
    <cellStyle name="HEADER" xfId="86"/>
    <cellStyle name="HEADER 2" xfId="358"/>
    <cellStyle name="HEADER 3" xfId="253"/>
    <cellStyle name="Hyperlink" xfId="87"/>
    <cellStyle name="Hyperlink 2" xfId="359"/>
    <cellStyle name="Hyperlink 3" xfId="254"/>
    <cellStyle name="Input [yellow]" xfId="88"/>
    <cellStyle name="Input [yellow] 2" xfId="360"/>
    <cellStyle name="Input [yellow] 3" xfId="255"/>
    <cellStyle name="Insatisfaisant 2" xfId="205"/>
    <cellStyle name="Insatisfaisant 2 2" xfId="438"/>
    <cellStyle name="Insatisfaisant 2 3" xfId="333"/>
    <cellStyle name="Lien hypertexte 2" xfId="89"/>
    <cellStyle name="Lien hypertexte 2 2" xfId="206"/>
    <cellStyle name="Lien hypertexte 2 2 2" xfId="439"/>
    <cellStyle name="Lien hypertexte 2 2 3" xfId="334"/>
    <cellStyle name="Lien hypertexte 2 3" xfId="361"/>
    <cellStyle name="Lien hypertexte 2 4" xfId="256"/>
    <cellStyle name="Lien hypertexte 3" xfId="207"/>
    <cellStyle name="Lien hypertexte 3 2" xfId="208"/>
    <cellStyle name="Lien hypertexte 3 2 2" xfId="441"/>
    <cellStyle name="Lien hypertexte 3 2 3" xfId="336"/>
    <cellStyle name="Lien hypertexte 3 3" xfId="440"/>
    <cellStyle name="Lien hypertexte 3 4" xfId="335"/>
    <cellStyle name="Lien hypertexte 4" xfId="209"/>
    <cellStyle name="Lien hypertexte 4 2" xfId="442"/>
    <cellStyle name="Lien hypertexte 4 3" xfId="337"/>
    <cellStyle name="Lien hypertexte 5" xfId="210"/>
    <cellStyle name="Lien hypertexte 5 2" xfId="443"/>
    <cellStyle name="Lien hypertexte 5 3" xfId="338"/>
    <cellStyle name="Lien hypertexte 6" xfId="211"/>
    <cellStyle name="Lien hypertexte 6 2" xfId="444"/>
    <cellStyle name="Lien hypertexte 6 3" xfId="339"/>
    <cellStyle name="Masqué" xfId="90"/>
    <cellStyle name="Masqué 2" xfId="362"/>
    <cellStyle name="Masqué 3" xfId="257"/>
    <cellStyle name="Milliers" xfId="455" builtinId="3"/>
    <cellStyle name="Milliers 2" xfId="159"/>
    <cellStyle name="Model" xfId="91"/>
    <cellStyle name="Model 2" xfId="363"/>
    <cellStyle name="Model 3" xfId="357"/>
    <cellStyle name="Model 4" xfId="258"/>
    <cellStyle name="Neutre 2" xfId="212"/>
    <cellStyle name="Neutre 2 2" xfId="445"/>
    <cellStyle name="Neutre 2 3" xfId="340"/>
    <cellStyle name="NEW_equipement" xfId="92"/>
    <cellStyle name="Niveau_1" xfId="93"/>
    <cellStyle name="Non modifiable" xfId="94"/>
    <cellStyle name="Non modifiable 2" xfId="364"/>
    <cellStyle name="Non modifiable 3" xfId="259"/>
    <cellStyle name="Normal" xfId="0" builtinId="0"/>
    <cellStyle name="Normal - Style1" xfId="95"/>
    <cellStyle name="Normal 10" xfId="213"/>
    <cellStyle name="Normal 10 2" xfId="239"/>
    <cellStyle name="Normal 10 2 2" xfId="347"/>
    <cellStyle name="Normal 10 3" xfId="341"/>
    <cellStyle name="Normal 11" xfId="240"/>
    <cellStyle name="Normal 12" xfId="453"/>
    <cellStyle name="Normal 120" xfId="150"/>
    <cellStyle name="Normal 121" xfId="151"/>
    <cellStyle name="Normal 122" xfId="152"/>
    <cellStyle name="Normal 123" xfId="153"/>
    <cellStyle name="Normal 126" xfId="155"/>
    <cellStyle name="Normal 127" xfId="156"/>
    <cellStyle name="Normal 128" xfId="157"/>
    <cellStyle name="Normal 2" xfId="96"/>
    <cellStyle name="Normal 2 2" xfId="214"/>
    <cellStyle name="Normal 2 2 2" xfId="446"/>
    <cellStyle name="Normal 2 3" xfId="215"/>
    <cellStyle name="Normal 2 3 2" xfId="447"/>
    <cellStyle name="Normal 2 4" xfId="216"/>
    <cellStyle name="Normal 26" xfId="148"/>
    <cellStyle name="Normal 29" xfId="154"/>
    <cellStyle name="Normal 3" xfId="97"/>
    <cellStyle name="Normal 3 2" xfId="217"/>
    <cellStyle name="Normal 3 3" xfId="454"/>
    <cellStyle name="Normal 30" xfId="149"/>
    <cellStyle name="Normal 4" xfId="98"/>
    <cellStyle name="Normal 4 2" xfId="218"/>
    <cellStyle name="Normal 4 3" xfId="365"/>
    <cellStyle name="Normal 5" xfId="99"/>
    <cellStyle name="Normal 5 2" xfId="366"/>
    <cellStyle name="Normal 6" xfId="219"/>
    <cellStyle name="Normal 7" xfId="100"/>
    <cellStyle name="Normal 7 2" xfId="237"/>
    <cellStyle name="Normal 7 2 2" xfId="345"/>
    <cellStyle name="Normal 7 3" xfId="260"/>
    <cellStyle name="Normal 8" xfId="220"/>
    <cellStyle name="Normal 9" xfId="221"/>
    <cellStyle name="Normal_Classeur1" xfId="158"/>
    <cellStyle name="Operational_Process" xfId="222"/>
    <cellStyle name="Percent" xfId="241"/>
    <cellStyle name="Percent [2]" xfId="101"/>
    <cellStyle name="Pourcentage 2" xfId="102"/>
    <cellStyle name="Pourcentage 2 2" xfId="223"/>
    <cellStyle name="Pourcentage 3" xfId="103"/>
    <cellStyle name="Pourcentage 4" xfId="224"/>
    <cellStyle name="Pourcentage entier" xfId="104"/>
    <cellStyle name="Protec" xfId="105"/>
    <cellStyle name="Protec 2" xfId="367"/>
    <cellStyle name="Protec 3" xfId="261"/>
    <cellStyle name="SAPBEXaggData" xfId="106"/>
    <cellStyle name="SAPBEXaggData 2" xfId="368"/>
    <cellStyle name="SAPBEXaggData 3" xfId="262"/>
    <cellStyle name="SAPBEXaggDataEmph" xfId="107"/>
    <cellStyle name="SAPBEXaggDataEmph 2" xfId="369"/>
    <cellStyle name="SAPBEXaggDataEmph 3" xfId="263"/>
    <cellStyle name="SAPBEXaggItem" xfId="108"/>
    <cellStyle name="SAPBEXaggItem 2" xfId="370"/>
    <cellStyle name="SAPBEXaggItem 3" xfId="264"/>
    <cellStyle name="SAPBEXchaText" xfId="109"/>
    <cellStyle name="SAPBEXchaText 2" xfId="371"/>
    <cellStyle name="SAPBEXchaText 3" xfId="265"/>
    <cellStyle name="SAPBEXexcBad7" xfId="110"/>
    <cellStyle name="SAPBEXexcBad7 2" xfId="372"/>
    <cellStyle name="SAPBEXexcBad7 3" xfId="266"/>
    <cellStyle name="SAPBEXexcBad8" xfId="111"/>
    <cellStyle name="SAPBEXexcBad8 2" xfId="373"/>
    <cellStyle name="SAPBEXexcBad8 3" xfId="267"/>
    <cellStyle name="SAPBEXexcBad9" xfId="112"/>
    <cellStyle name="SAPBEXexcBad9 2" xfId="374"/>
    <cellStyle name="SAPBEXexcBad9 3" xfId="268"/>
    <cellStyle name="SAPBEXexcCritical4" xfId="113"/>
    <cellStyle name="SAPBEXexcCritical4 2" xfId="375"/>
    <cellStyle name="SAPBEXexcCritical4 3" xfId="269"/>
    <cellStyle name="SAPBEXexcCritical5" xfId="114"/>
    <cellStyle name="SAPBEXexcCritical5 2" xfId="376"/>
    <cellStyle name="SAPBEXexcCritical5 3" xfId="270"/>
    <cellStyle name="SAPBEXexcCritical6" xfId="115"/>
    <cellStyle name="SAPBEXexcCritical6 2" xfId="377"/>
    <cellStyle name="SAPBEXexcCritical6 3" xfId="271"/>
    <cellStyle name="SAPBEXexcGood1" xfId="116"/>
    <cellStyle name="SAPBEXexcGood1 2" xfId="378"/>
    <cellStyle name="SAPBEXexcGood1 3" xfId="272"/>
    <cellStyle name="SAPBEXexcGood2" xfId="117"/>
    <cellStyle name="SAPBEXexcGood2 2" xfId="379"/>
    <cellStyle name="SAPBEXexcGood2 3" xfId="273"/>
    <cellStyle name="SAPBEXexcGood3" xfId="118"/>
    <cellStyle name="SAPBEXexcGood3 2" xfId="380"/>
    <cellStyle name="SAPBEXexcGood3 3" xfId="274"/>
    <cellStyle name="SAPBEXfilterDrill" xfId="119"/>
    <cellStyle name="SAPBEXfilterDrill 2" xfId="381"/>
    <cellStyle name="SAPBEXfilterDrill 3" xfId="275"/>
    <cellStyle name="SAPBEXfilterItem" xfId="120"/>
    <cellStyle name="SAPBEXfilterItem 2" xfId="382"/>
    <cellStyle name="SAPBEXfilterItem 3" xfId="276"/>
    <cellStyle name="SAPBEXfilterText" xfId="121"/>
    <cellStyle name="SAPBEXfilterText 2" xfId="383"/>
    <cellStyle name="SAPBEXfilterText 3" xfId="277"/>
    <cellStyle name="SAPBEXformats" xfId="122"/>
    <cellStyle name="SAPBEXformats 2" xfId="384"/>
    <cellStyle name="SAPBEXformats 3" xfId="278"/>
    <cellStyle name="SAPBEXheaderItem" xfId="123"/>
    <cellStyle name="SAPBEXheaderItem 2" xfId="385"/>
    <cellStyle name="SAPBEXheaderItem 3" xfId="279"/>
    <cellStyle name="SAPBEXheaderText" xfId="124"/>
    <cellStyle name="SAPBEXheaderText 2" xfId="386"/>
    <cellStyle name="SAPBEXheaderText 3" xfId="280"/>
    <cellStyle name="SAPBEXresData" xfId="125"/>
    <cellStyle name="SAPBEXresData 2" xfId="387"/>
    <cellStyle name="SAPBEXresData 3" xfId="281"/>
    <cellStyle name="SAPBEXresDataEmph" xfId="126"/>
    <cellStyle name="SAPBEXresDataEmph 2" xfId="388"/>
    <cellStyle name="SAPBEXresDataEmph 3" xfId="282"/>
    <cellStyle name="SAPBEXresItem" xfId="127"/>
    <cellStyle name="SAPBEXresItem 2" xfId="389"/>
    <cellStyle name="SAPBEXresItem 3" xfId="283"/>
    <cellStyle name="SAPBEXstdData" xfId="128"/>
    <cellStyle name="SAPBEXstdData 2" xfId="390"/>
    <cellStyle name="SAPBEXstdData 3" xfId="284"/>
    <cellStyle name="SAPBEXstdDataEmph" xfId="129"/>
    <cellStyle name="SAPBEXstdDataEmph 2" xfId="391"/>
    <cellStyle name="SAPBEXstdDataEmph 3" xfId="285"/>
    <cellStyle name="SAPBEXstdItem" xfId="130"/>
    <cellStyle name="SAPBEXstdItem 2" xfId="392"/>
    <cellStyle name="SAPBEXstdItem 3" xfId="286"/>
    <cellStyle name="SAPBEXtitle" xfId="131"/>
    <cellStyle name="SAPBEXtitle 2" xfId="393"/>
    <cellStyle name="SAPBEXtitle 3" xfId="287"/>
    <cellStyle name="SAPBEXundefined" xfId="132"/>
    <cellStyle name="SAPBEXundefined 2" xfId="394"/>
    <cellStyle name="SAPBEXundefined 3" xfId="288"/>
    <cellStyle name="Satisfaisant 2" xfId="225"/>
    <cellStyle name="Satisfaisant 2 2" xfId="448"/>
    <cellStyle name="Satisfaisant 2 3" xfId="342"/>
    <cellStyle name="Sortie 2" xfId="226"/>
    <cellStyle name="Sortie 2 2" xfId="449"/>
    <cellStyle name="Sortie 2 3" xfId="343"/>
    <cellStyle name="Standard_DE_LATE_" xfId="133"/>
    <cellStyle name="Steering_Process" xfId="227"/>
    <cellStyle name="Style 1" xfId="134"/>
    <cellStyle name="Style 1 2" xfId="135"/>
    <cellStyle name="StyleJour" xfId="136"/>
    <cellStyle name="styleTitreHorizontal" xfId="137"/>
    <cellStyle name="styleTitreVertical" xfId="138"/>
    <cellStyle name="subhead" xfId="139"/>
    <cellStyle name="subhead 2" xfId="395"/>
    <cellStyle name="subhead 3" xfId="289"/>
    <cellStyle name="Support_Process" xfId="228"/>
    <cellStyle name="Texte explicatif 2" xfId="229"/>
    <cellStyle name="Titre 2" xfId="230"/>
    <cellStyle name="Titre 1 2" xfId="231"/>
    <cellStyle name="Titre 2 2" xfId="232"/>
    <cellStyle name="Titre 3 2" xfId="233"/>
    <cellStyle name="Titre 4 2" xfId="234"/>
    <cellStyle name="TitreSérie" xfId="140"/>
    <cellStyle name="TitreSérie 2" xfId="141"/>
    <cellStyle name="Total 2" xfId="235"/>
    <cellStyle name="TypeDonnée" xfId="142"/>
    <cellStyle name="TypeDonnée 2" xfId="143"/>
    <cellStyle name="Unproc" xfId="144"/>
    <cellStyle name="Unproc 2" xfId="396"/>
    <cellStyle name="Unproc 3" xfId="290"/>
    <cellStyle name="Variation" xfId="145"/>
    <cellStyle name="Variation 2" xfId="452"/>
    <cellStyle name="Variation 3" xfId="291"/>
    <cellStyle name="Vérification 2" xfId="236"/>
    <cellStyle name="Vérification 2 2" xfId="450"/>
    <cellStyle name="Vérification 2 3" xfId="344"/>
    <cellStyle name="Währung [0]_Mondeo" xfId="146"/>
    <cellStyle name="Währung_Mondeo" xfId="147"/>
  </cellStyles>
  <dxfs count="97">
    <dxf>
      <fill>
        <patternFill>
          <bgColor rgb="FF92D05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FFFF00"/>
        </patternFill>
      </fill>
    </dxf>
    <dxf>
      <fill>
        <patternFill>
          <bgColor rgb="FF92D050"/>
        </patternFill>
      </fill>
      <border>
        <left style="thin">
          <color auto="1"/>
        </left>
        <right style="thin">
          <color auto="1"/>
        </right>
        <top style="thin">
          <color auto="1"/>
        </top>
        <bottom style="thin">
          <color auto="1"/>
        </bottom>
      </border>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FFFF00"/>
        </patternFill>
      </fill>
    </dxf>
    <dxf>
      <fill>
        <patternFill>
          <bgColor rgb="FF92D050"/>
        </patternFill>
      </fill>
      <border>
        <left style="thin">
          <color auto="1"/>
        </left>
        <right style="thin">
          <color auto="1"/>
        </right>
        <top style="thin">
          <color auto="1"/>
        </top>
        <bottom style="thin">
          <color auto="1"/>
        </bottom>
      </border>
    </dxf>
    <dxf>
      <fill>
        <patternFill>
          <bgColor rgb="FFFFFF00"/>
        </patternFill>
      </fill>
    </dxf>
    <dxf>
      <fill>
        <patternFill>
          <bgColor rgb="FFFFFF00"/>
        </patternFill>
      </fill>
    </dxf>
    <dxf>
      <fill>
        <patternFill>
          <bgColor rgb="FF92D050"/>
        </patternFill>
      </fill>
      <border>
        <left style="thin">
          <color auto="1"/>
        </left>
        <right style="thin">
          <color auto="1"/>
        </right>
        <top style="thin">
          <color auto="1"/>
        </top>
        <bottom style="thin">
          <color auto="1"/>
        </bottom>
      </border>
    </dxf>
    <dxf>
      <fill>
        <patternFill>
          <bgColor rgb="FFFFFF00"/>
        </patternFill>
      </fill>
    </dxf>
    <dxf>
      <fill>
        <patternFill>
          <bgColor rgb="FFFFFF00"/>
        </patternFill>
      </fill>
    </dxf>
    <dxf>
      <fill>
        <patternFill>
          <bgColor rgb="FF92D050"/>
        </patternFill>
      </fill>
      <border>
        <left style="thin">
          <color auto="1"/>
        </left>
        <right style="thin">
          <color auto="1"/>
        </right>
        <top style="thin">
          <color auto="1"/>
        </top>
        <bottom style="thin">
          <color auto="1"/>
        </bottom>
      </border>
    </dxf>
    <dxf>
      <fill>
        <patternFill>
          <bgColor rgb="FFFFFF00"/>
        </patternFill>
      </fill>
    </dxf>
    <dxf>
      <fill>
        <patternFill>
          <bgColor rgb="FFFFFF00"/>
        </patternFill>
      </fill>
    </dxf>
    <dxf>
      <fill>
        <patternFill>
          <bgColor rgb="FF92D050"/>
        </patternFill>
      </fill>
      <border>
        <left style="thin">
          <color auto="1"/>
        </left>
        <right style="thin">
          <color auto="1"/>
        </right>
        <top style="thin">
          <color auto="1"/>
        </top>
        <bottom style="thin">
          <color auto="1"/>
        </bottom>
      </border>
    </dxf>
    <dxf>
      <fill>
        <patternFill>
          <bgColor rgb="FFFFFF00"/>
        </patternFill>
      </fill>
    </dxf>
    <dxf>
      <fill>
        <patternFill>
          <bgColor rgb="FF92D05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FF00"/>
        </patternFill>
      </fill>
    </dxf>
    <dxf>
      <fill>
        <patternFill>
          <bgColor rgb="FFFFFF00"/>
        </patternFill>
      </fill>
    </dxf>
    <dxf>
      <fill>
        <patternFill>
          <bgColor rgb="FF92D050"/>
        </patternFill>
      </fill>
      <border>
        <left style="thin">
          <color auto="1"/>
        </left>
        <right style="thin">
          <color auto="1"/>
        </right>
        <top style="thin">
          <color auto="1"/>
        </top>
        <bottom style="thin">
          <color auto="1"/>
        </bottom>
      </border>
    </dxf>
    <dxf>
      <fill>
        <patternFill>
          <bgColor rgb="FFFFFF00"/>
        </patternFill>
      </fill>
    </dxf>
    <dxf>
      <fill>
        <patternFill>
          <bgColor rgb="FF92D05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dxf>
    <dxf>
      <fill>
        <patternFill>
          <bgColor rgb="FF92D050"/>
        </patternFill>
      </fill>
      <border>
        <left style="thin">
          <color auto="1"/>
        </left>
        <right style="thin">
          <color auto="1"/>
        </right>
        <top style="thin">
          <color auto="1"/>
        </top>
        <bottom style="thin">
          <color auto="1"/>
        </bottom>
      </border>
    </dxf>
    <dxf>
      <fill>
        <patternFill>
          <bgColor rgb="FFFFFF00"/>
        </patternFill>
      </fill>
    </dxf>
    <dxf>
      <fill>
        <patternFill>
          <bgColor rgb="FF92D05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dxf>
    <dxf>
      <fill>
        <patternFill>
          <bgColor rgb="FF92D050"/>
        </patternFill>
      </fill>
      <border>
        <left style="thin">
          <color auto="1"/>
        </left>
        <right style="thin">
          <color auto="1"/>
        </right>
        <top style="thin">
          <color auto="1"/>
        </top>
        <bottom style="thin">
          <color auto="1"/>
        </bottom>
      </border>
    </dxf>
    <dxf>
      <fill>
        <patternFill>
          <bgColor rgb="FFFFFF00"/>
        </patternFill>
      </fill>
    </dxf>
    <dxf>
      <fill>
        <patternFill>
          <bgColor rgb="FF92D05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dxf>
    <dxf>
      <fill>
        <patternFill>
          <bgColor rgb="FF92D050"/>
        </patternFill>
      </fill>
      <border>
        <left style="thin">
          <color auto="1"/>
        </left>
        <right style="thin">
          <color auto="1"/>
        </right>
        <top style="thin">
          <color auto="1"/>
        </top>
        <bottom style="thin">
          <color auto="1"/>
        </bottom>
      </border>
    </dxf>
    <dxf>
      <fill>
        <patternFill>
          <bgColor rgb="FFFFFF00"/>
        </patternFill>
      </fill>
    </dxf>
    <dxf>
      <fill>
        <patternFill>
          <bgColor rgb="FF92D05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92D050"/>
        </patternFill>
      </fill>
    </dxf>
    <dxf>
      <font>
        <color theme="0"/>
      </font>
      <fill>
        <patternFill>
          <bgColor rgb="FFFF0000"/>
        </patternFill>
      </fill>
    </dxf>
    <dxf>
      <font>
        <color auto="1"/>
      </font>
      <fill>
        <patternFill>
          <fgColor auto="1"/>
          <bgColor rgb="FFFFC000"/>
        </patternFill>
      </fill>
    </dxf>
    <dxf>
      <fill>
        <patternFill>
          <bgColor rgb="FFFFC000"/>
        </patternFill>
      </fill>
    </dxf>
    <dxf>
      <fill>
        <patternFill>
          <bgColor rgb="FF92D050"/>
        </patternFill>
      </fill>
    </dxf>
    <dxf>
      <font>
        <color theme="0"/>
      </font>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C000"/>
        </patternFill>
      </fill>
    </dxf>
    <dxf>
      <fill>
        <patternFill>
          <bgColor rgb="FF92D05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92D050"/>
        </patternFill>
      </fill>
    </dxf>
    <dxf>
      <font>
        <color theme="0"/>
      </font>
      <fill>
        <patternFill>
          <bgColor rgb="FFFF0000"/>
        </patternFill>
      </fill>
    </dxf>
  </dxfs>
  <tableStyles count="0" defaultTableStyle="TableStyleMedium9" defaultPivotStyle="PivotStyleLight16"/>
  <colors>
    <mruColors>
      <color rgb="FF0066FF"/>
      <color rgb="FF3366FF"/>
      <color rgb="FF0000FF"/>
      <color rgb="FF0099CC"/>
      <color rgb="FF00B0F0"/>
      <color rgb="FF00FFFF"/>
      <color rgb="FF66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g"/></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0</xdr:row>
      <xdr:rowOff>114300</xdr:rowOff>
    </xdr:from>
    <xdr:to>
      <xdr:col>3</xdr:col>
      <xdr:colOff>151765</xdr:colOff>
      <xdr:row>2</xdr:row>
      <xdr:rowOff>37465</xdr:rowOff>
    </xdr:to>
    <xdr:pic>
      <xdr:nvPicPr>
        <xdr:cNvPr id="2" name="Image 1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53" t="20108" r="5090" b="20911"/>
        <a:stretch/>
      </xdr:blipFill>
      <xdr:spPr bwMode="auto">
        <a:xfrm>
          <a:off x="1030605" y="114300"/>
          <a:ext cx="1727200" cy="42608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10</xdr:col>
      <xdr:colOff>57150</xdr:colOff>
      <xdr:row>0</xdr:row>
      <xdr:rowOff>190182</xdr:rowOff>
    </xdr:from>
    <xdr:to>
      <xdr:col>11</xdr:col>
      <xdr:colOff>752475</xdr:colOff>
      <xdr:row>1</xdr:row>
      <xdr:rowOff>209232</xdr:rowOff>
    </xdr:to>
    <xdr:pic>
      <xdr:nvPicPr>
        <xdr:cNvPr id="3" name="Picture 10" descr="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27420" b="27419"/>
        <a:stretch/>
      </xdr:blipFill>
      <xdr:spPr bwMode="auto">
        <a:xfrm>
          <a:off x="8743950" y="190182"/>
          <a:ext cx="1564005" cy="27051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9</xdr:col>
      <xdr:colOff>474618</xdr:colOff>
      <xdr:row>29</xdr:row>
      <xdr:rowOff>182880</xdr:rowOff>
    </xdr:from>
    <xdr:to>
      <xdr:col>10</xdr:col>
      <xdr:colOff>763479</xdr:colOff>
      <xdr:row>29</xdr:row>
      <xdr:rowOff>726372</xdr:rowOff>
    </xdr:to>
    <xdr:pic>
      <xdr:nvPicPr>
        <xdr:cNvPr id="4" name="Imag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8626" t="11465" r="33640" b="10132"/>
        <a:stretch/>
      </xdr:blipFill>
      <xdr:spPr>
        <a:xfrm rot="4379198">
          <a:off x="8599763" y="14780575"/>
          <a:ext cx="543492" cy="1157541"/>
        </a:xfrm>
        <a:prstGeom prst="rect">
          <a:avLst/>
        </a:prstGeom>
      </xdr:spPr>
    </xdr:pic>
    <xdr:clientData/>
  </xdr:twoCellAnchor>
  <xdr:twoCellAnchor editAs="oneCell">
    <xdr:from>
      <xdr:col>9</xdr:col>
      <xdr:colOff>533400</xdr:colOff>
      <xdr:row>31</xdr:row>
      <xdr:rowOff>91440</xdr:rowOff>
    </xdr:from>
    <xdr:to>
      <xdr:col>10</xdr:col>
      <xdr:colOff>659055</xdr:colOff>
      <xdr:row>31</xdr:row>
      <xdr:rowOff>659368</xdr:rowOff>
    </xdr:to>
    <xdr:pic>
      <xdr:nvPicPr>
        <xdr:cNvPr id="5" name="Image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351520" y="16451580"/>
          <a:ext cx="994335" cy="567928"/>
        </a:xfrm>
        <a:prstGeom prst="rect">
          <a:avLst/>
        </a:prstGeom>
      </xdr:spPr>
    </xdr:pic>
    <xdr:clientData/>
  </xdr:twoCellAnchor>
  <xdr:twoCellAnchor editAs="oneCell">
    <xdr:from>
      <xdr:col>9</xdr:col>
      <xdr:colOff>859972</xdr:colOff>
      <xdr:row>30</xdr:row>
      <xdr:rowOff>43542</xdr:rowOff>
    </xdr:from>
    <xdr:to>
      <xdr:col>10</xdr:col>
      <xdr:colOff>556491</xdr:colOff>
      <xdr:row>30</xdr:row>
      <xdr:rowOff>503078</xdr:rowOff>
    </xdr:to>
    <xdr:pic>
      <xdr:nvPicPr>
        <xdr:cNvPr id="7" name="Image 6"/>
        <xdr:cNvPicPr>
          <a:picLocks noChangeAspect="1"/>
        </xdr:cNvPicPr>
      </xdr:nvPicPr>
      <xdr:blipFill>
        <a:blip xmlns:r="http://schemas.openxmlformats.org/officeDocument/2006/relationships" r:embed="rId5"/>
        <a:stretch>
          <a:fillRect/>
        </a:stretch>
      </xdr:blipFill>
      <xdr:spPr>
        <a:xfrm>
          <a:off x="8697686" y="15816942"/>
          <a:ext cx="567376" cy="45953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674686</xdr:colOff>
      <xdr:row>89</xdr:row>
      <xdr:rowOff>71455</xdr:rowOff>
    </xdr:from>
    <xdr:to>
      <xdr:col>12</xdr:col>
      <xdr:colOff>2201416</xdr:colOff>
      <xdr:row>94</xdr:row>
      <xdr:rowOff>71455</xdr:rowOff>
    </xdr:to>
    <xdr:pic>
      <xdr:nvPicPr>
        <xdr:cNvPr id="2" name="Image 1"/>
        <xdr:cNvPicPr>
          <a:picLocks noChangeAspect="1"/>
        </xdr:cNvPicPr>
      </xdr:nvPicPr>
      <xdr:blipFill>
        <a:blip xmlns:r="http://schemas.openxmlformats.org/officeDocument/2006/relationships" r:embed="rId1"/>
        <a:stretch>
          <a:fillRect/>
        </a:stretch>
      </xdr:blipFill>
      <xdr:spPr>
        <a:xfrm>
          <a:off x="1697036" y="20004105"/>
          <a:ext cx="10492930" cy="984250"/>
        </a:xfrm>
        <a:prstGeom prst="rect">
          <a:avLst/>
        </a:prstGeom>
      </xdr:spPr>
    </xdr:pic>
    <xdr:clientData/>
  </xdr:twoCellAnchor>
  <xdr:twoCellAnchor editAs="oneCell">
    <xdr:from>
      <xdr:col>2</xdr:col>
      <xdr:colOff>419100</xdr:colOff>
      <xdr:row>63</xdr:row>
      <xdr:rowOff>133350</xdr:rowOff>
    </xdr:from>
    <xdr:to>
      <xdr:col>12</xdr:col>
      <xdr:colOff>2060245</xdr:colOff>
      <xdr:row>71</xdr:row>
      <xdr:rowOff>163971</xdr:rowOff>
    </xdr:to>
    <xdr:pic>
      <xdr:nvPicPr>
        <xdr:cNvPr id="3" name="Image 2"/>
        <xdr:cNvPicPr>
          <a:picLocks noChangeAspect="1"/>
        </xdr:cNvPicPr>
      </xdr:nvPicPr>
      <xdr:blipFill>
        <a:blip xmlns:r="http://schemas.openxmlformats.org/officeDocument/2006/relationships" r:embed="rId2"/>
        <a:stretch>
          <a:fillRect/>
        </a:stretch>
      </xdr:blipFill>
      <xdr:spPr>
        <a:xfrm>
          <a:off x="1000125" y="14963775"/>
          <a:ext cx="10851820" cy="16308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746760</xdr:colOff>
      <xdr:row>63</xdr:row>
      <xdr:rowOff>190500</xdr:rowOff>
    </xdr:from>
    <xdr:to>
      <xdr:col>12</xdr:col>
      <xdr:colOff>2096440</xdr:colOff>
      <xdr:row>72</xdr:row>
      <xdr:rowOff>38241</xdr:rowOff>
    </xdr:to>
    <xdr:pic>
      <xdr:nvPicPr>
        <xdr:cNvPr id="2" name="Image 1"/>
        <xdr:cNvPicPr>
          <a:picLocks noChangeAspect="1"/>
        </xdr:cNvPicPr>
      </xdr:nvPicPr>
      <xdr:blipFill>
        <a:blip xmlns:r="http://schemas.openxmlformats.org/officeDocument/2006/relationships" r:embed="rId1"/>
        <a:stretch>
          <a:fillRect/>
        </a:stretch>
      </xdr:blipFill>
      <xdr:spPr>
        <a:xfrm>
          <a:off x="1752600" y="15224760"/>
          <a:ext cx="10851820" cy="16308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14</xdr:col>
          <xdr:colOff>431800</xdr:colOff>
          <xdr:row>6</xdr:row>
          <xdr:rowOff>228600</xdr:rowOff>
        </xdr:from>
        <xdr:to>
          <xdr:col>15</xdr:col>
          <xdr:colOff>203200</xdr:colOff>
          <xdr:row>6</xdr:row>
          <xdr:rowOff>717550</xdr:rowOff>
        </xdr:to>
        <xdr:sp macro="" textlink="">
          <xdr:nvSpPr>
            <xdr:cNvPr id="16385" name="Option Button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444500</xdr:colOff>
          <xdr:row>7</xdr:row>
          <xdr:rowOff>127000</xdr:rowOff>
        </xdr:from>
        <xdr:to>
          <xdr:col>15</xdr:col>
          <xdr:colOff>184150</xdr:colOff>
          <xdr:row>7</xdr:row>
          <xdr:rowOff>508000</xdr:rowOff>
        </xdr:to>
        <xdr:sp macro="" textlink="">
          <xdr:nvSpPr>
            <xdr:cNvPr id="16386" name="Option Button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71717</xdr:colOff>
      <xdr:row>6</xdr:row>
      <xdr:rowOff>412375</xdr:rowOff>
    </xdr:from>
    <xdr:to>
      <xdr:col>6</xdr:col>
      <xdr:colOff>152399</xdr:colOff>
      <xdr:row>7</xdr:row>
      <xdr:rowOff>394446</xdr:rowOff>
    </xdr:to>
    <xdr:pic>
      <xdr:nvPicPr>
        <xdr:cNvPr id="6" name="Image 1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53" t="20108" r="5090" b="20911"/>
        <a:stretch/>
      </xdr:blipFill>
      <xdr:spPr bwMode="auto">
        <a:xfrm>
          <a:off x="349623" y="1972234"/>
          <a:ext cx="2994211" cy="87854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555811</xdr:colOff>
      <xdr:row>73</xdr:row>
      <xdr:rowOff>98612</xdr:rowOff>
    </xdr:from>
    <xdr:to>
      <xdr:col>22</xdr:col>
      <xdr:colOff>336220</xdr:colOff>
      <xdr:row>83</xdr:row>
      <xdr:rowOff>26139</xdr:rowOff>
    </xdr:to>
    <xdr:pic>
      <xdr:nvPicPr>
        <xdr:cNvPr id="7" name="Image 6"/>
        <xdr:cNvPicPr>
          <a:picLocks noChangeAspect="1"/>
        </xdr:cNvPicPr>
      </xdr:nvPicPr>
      <xdr:blipFill>
        <a:blip xmlns:r="http://schemas.openxmlformats.org/officeDocument/2006/relationships" r:embed="rId2"/>
        <a:stretch>
          <a:fillRect/>
        </a:stretch>
      </xdr:blipFill>
      <xdr:spPr>
        <a:xfrm>
          <a:off x="1999129" y="25764565"/>
          <a:ext cx="10851820" cy="16308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14</xdr:col>
          <xdr:colOff>444500</xdr:colOff>
          <xdr:row>6</xdr:row>
          <xdr:rowOff>215900</xdr:rowOff>
        </xdr:from>
        <xdr:to>
          <xdr:col>15</xdr:col>
          <xdr:colOff>215900</xdr:colOff>
          <xdr:row>6</xdr:row>
          <xdr:rowOff>711200</xdr:rowOff>
        </xdr:to>
        <xdr:sp macro="" textlink="">
          <xdr:nvSpPr>
            <xdr:cNvPr id="24577" name="Option Button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GB"/>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444500</xdr:colOff>
          <xdr:row>7</xdr:row>
          <xdr:rowOff>127000</xdr:rowOff>
        </xdr:from>
        <xdr:to>
          <xdr:col>15</xdr:col>
          <xdr:colOff>177800</xdr:colOff>
          <xdr:row>7</xdr:row>
          <xdr:rowOff>508000</xdr:rowOff>
        </xdr:to>
        <xdr:sp macro="" textlink="">
          <xdr:nvSpPr>
            <xdr:cNvPr id="24578" name="Option Button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GB"/>
            </a:p>
          </xdr:txBody>
        </xdr:sp>
        <xdr:clientData/>
      </xdr:twoCellAnchor>
    </mc:Choice>
    <mc:Fallback/>
  </mc:AlternateContent>
  <xdr:twoCellAnchor editAs="oneCell">
    <xdr:from>
      <xdr:col>1</xdr:col>
      <xdr:colOff>110836</xdr:colOff>
      <xdr:row>6</xdr:row>
      <xdr:rowOff>374073</xdr:rowOff>
    </xdr:from>
    <xdr:to>
      <xdr:col>6</xdr:col>
      <xdr:colOff>195593</xdr:colOff>
      <xdr:row>7</xdr:row>
      <xdr:rowOff>352068</xdr:rowOff>
    </xdr:to>
    <xdr:pic>
      <xdr:nvPicPr>
        <xdr:cNvPr id="11" name="Image 1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53" t="20108" r="5090" b="20911"/>
        <a:stretch/>
      </xdr:blipFill>
      <xdr:spPr bwMode="auto">
        <a:xfrm>
          <a:off x="387927" y="1981200"/>
          <a:ext cx="2994211" cy="87854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0</xdr:colOff>
      <xdr:row>75</xdr:row>
      <xdr:rowOff>0</xdr:rowOff>
    </xdr:from>
    <xdr:to>
      <xdr:col>22</xdr:col>
      <xdr:colOff>377784</xdr:colOff>
      <xdr:row>84</xdr:row>
      <xdr:rowOff>134530</xdr:rowOff>
    </xdr:to>
    <xdr:pic>
      <xdr:nvPicPr>
        <xdr:cNvPr id="7" name="Image 6"/>
        <xdr:cNvPicPr>
          <a:picLocks noChangeAspect="1"/>
        </xdr:cNvPicPr>
      </xdr:nvPicPr>
      <xdr:blipFill>
        <a:blip xmlns:r="http://schemas.openxmlformats.org/officeDocument/2006/relationships" r:embed="rId2"/>
        <a:stretch>
          <a:fillRect/>
        </a:stretch>
      </xdr:blipFill>
      <xdr:spPr>
        <a:xfrm>
          <a:off x="2022764" y="26032691"/>
          <a:ext cx="10851820" cy="16308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957943</xdr:colOff>
      <xdr:row>56</xdr:row>
      <xdr:rowOff>130629</xdr:rowOff>
    </xdr:from>
    <xdr:to>
      <xdr:col>11</xdr:col>
      <xdr:colOff>2099706</xdr:colOff>
      <xdr:row>66</xdr:row>
      <xdr:rowOff>128593</xdr:rowOff>
    </xdr:to>
    <xdr:pic>
      <xdr:nvPicPr>
        <xdr:cNvPr id="6" name="Image 5"/>
        <xdr:cNvPicPr>
          <a:picLocks noChangeAspect="1"/>
        </xdr:cNvPicPr>
      </xdr:nvPicPr>
      <xdr:blipFill>
        <a:blip xmlns:r="http://schemas.openxmlformats.org/officeDocument/2006/relationships" r:embed="rId1"/>
        <a:stretch>
          <a:fillRect/>
        </a:stretch>
      </xdr:blipFill>
      <xdr:spPr>
        <a:xfrm>
          <a:off x="4484914" y="13857515"/>
          <a:ext cx="10851820" cy="16308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3722914</xdr:colOff>
      <xdr:row>212</xdr:row>
      <xdr:rowOff>21772</xdr:rowOff>
    </xdr:from>
    <xdr:to>
      <xdr:col>7</xdr:col>
      <xdr:colOff>118506</xdr:colOff>
      <xdr:row>221</xdr:row>
      <xdr:rowOff>85051</xdr:rowOff>
    </xdr:to>
    <xdr:pic>
      <xdr:nvPicPr>
        <xdr:cNvPr id="2" name="Image 1"/>
        <xdr:cNvPicPr>
          <a:picLocks noChangeAspect="1"/>
        </xdr:cNvPicPr>
      </xdr:nvPicPr>
      <xdr:blipFill>
        <a:blip xmlns:r="http://schemas.openxmlformats.org/officeDocument/2006/relationships" r:embed="rId1"/>
        <a:stretch>
          <a:fillRect/>
        </a:stretch>
      </xdr:blipFill>
      <xdr:spPr>
        <a:xfrm>
          <a:off x="6858000" y="167150143"/>
          <a:ext cx="10851820" cy="16308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43</xdr:row>
      <xdr:rowOff>0</xdr:rowOff>
    </xdr:from>
    <xdr:to>
      <xdr:col>3</xdr:col>
      <xdr:colOff>393370</xdr:colOff>
      <xdr:row>52</xdr:row>
      <xdr:rowOff>87771</xdr:rowOff>
    </xdr:to>
    <xdr:pic>
      <xdr:nvPicPr>
        <xdr:cNvPr id="2" name="Image 1"/>
        <xdr:cNvPicPr>
          <a:picLocks noChangeAspect="1"/>
        </xdr:cNvPicPr>
      </xdr:nvPicPr>
      <xdr:blipFill>
        <a:blip xmlns:r="http://schemas.openxmlformats.org/officeDocument/2006/relationships" r:embed="rId1"/>
        <a:stretch>
          <a:fillRect/>
        </a:stretch>
      </xdr:blipFill>
      <xdr:spPr>
        <a:xfrm>
          <a:off x="0" y="9134475"/>
          <a:ext cx="10851820" cy="16308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44</xdr:row>
      <xdr:rowOff>0</xdr:rowOff>
    </xdr:from>
    <xdr:to>
      <xdr:col>3</xdr:col>
      <xdr:colOff>393370</xdr:colOff>
      <xdr:row>53</xdr:row>
      <xdr:rowOff>87771</xdr:rowOff>
    </xdr:to>
    <xdr:pic>
      <xdr:nvPicPr>
        <xdr:cNvPr id="2" name="Image 1"/>
        <xdr:cNvPicPr>
          <a:picLocks noChangeAspect="1"/>
        </xdr:cNvPicPr>
      </xdr:nvPicPr>
      <xdr:blipFill>
        <a:blip xmlns:r="http://schemas.openxmlformats.org/officeDocument/2006/relationships" r:embed="rId1"/>
        <a:stretch>
          <a:fillRect/>
        </a:stretch>
      </xdr:blipFill>
      <xdr:spPr>
        <a:xfrm>
          <a:off x="0" y="8924925"/>
          <a:ext cx="10851820" cy="16308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28</xdr:row>
      <xdr:rowOff>68580</xdr:rowOff>
    </xdr:from>
    <xdr:to>
      <xdr:col>13</xdr:col>
      <xdr:colOff>648640</xdr:colOff>
      <xdr:row>38</xdr:row>
      <xdr:rowOff>23001</xdr:rowOff>
    </xdr:to>
    <xdr:pic>
      <xdr:nvPicPr>
        <xdr:cNvPr id="2" name="Image 1"/>
        <xdr:cNvPicPr>
          <a:picLocks noChangeAspect="1"/>
        </xdr:cNvPicPr>
      </xdr:nvPicPr>
      <xdr:blipFill>
        <a:blip xmlns:r="http://schemas.openxmlformats.org/officeDocument/2006/relationships" r:embed="rId1"/>
        <a:stretch>
          <a:fillRect/>
        </a:stretch>
      </xdr:blipFill>
      <xdr:spPr>
        <a:xfrm>
          <a:off x="0" y="5349240"/>
          <a:ext cx="10851820" cy="16308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42</xdr:row>
      <xdr:rowOff>99060</xdr:rowOff>
    </xdr:from>
    <xdr:to>
      <xdr:col>13</xdr:col>
      <xdr:colOff>648640</xdr:colOff>
      <xdr:row>52</xdr:row>
      <xdr:rowOff>53481</xdr:rowOff>
    </xdr:to>
    <xdr:pic>
      <xdr:nvPicPr>
        <xdr:cNvPr id="2" name="Image 1"/>
        <xdr:cNvPicPr>
          <a:picLocks noChangeAspect="1"/>
        </xdr:cNvPicPr>
      </xdr:nvPicPr>
      <xdr:blipFill>
        <a:blip xmlns:r="http://schemas.openxmlformats.org/officeDocument/2006/relationships" r:embed="rId1"/>
        <a:stretch>
          <a:fillRect/>
        </a:stretch>
      </xdr:blipFill>
      <xdr:spPr>
        <a:xfrm>
          <a:off x="0" y="7703820"/>
          <a:ext cx="10851820" cy="16308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8</xdr:col>
      <xdr:colOff>9649</xdr:colOff>
      <xdr:row>39</xdr:row>
      <xdr:rowOff>161249</xdr:rowOff>
    </xdr:to>
    <xdr:pic>
      <xdr:nvPicPr>
        <xdr:cNvPr id="2" name="Image 1"/>
        <xdr:cNvPicPr>
          <a:picLocks noChangeAspect="1"/>
        </xdr:cNvPicPr>
      </xdr:nvPicPr>
      <xdr:blipFill>
        <a:blip xmlns:r="http://schemas.openxmlformats.org/officeDocument/2006/relationships" r:embed="rId1"/>
        <a:stretch>
          <a:fillRect/>
        </a:stretch>
      </xdr:blipFill>
      <xdr:spPr>
        <a:xfrm>
          <a:off x="0" y="11157857"/>
          <a:ext cx="10851820" cy="16308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29</xdr:row>
      <xdr:rowOff>152400</xdr:rowOff>
    </xdr:from>
    <xdr:to>
      <xdr:col>8</xdr:col>
      <xdr:colOff>31420</xdr:colOff>
      <xdr:row>39</xdr:row>
      <xdr:rowOff>68721</xdr:rowOff>
    </xdr:to>
    <xdr:pic>
      <xdr:nvPicPr>
        <xdr:cNvPr id="2" name="Image 1"/>
        <xdr:cNvPicPr>
          <a:picLocks noChangeAspect="1"/>
        </xdr:cNvPicPr>
      </xdr:nvPicPr>
      <xdr:blipFill>
        <a:blip xmlns:r="http://schemas.openxmlformats.org/officeDocument/2006/relationships" r:embed="rId1"/>
        <a:stretch>
          <a:fillRect/>
        </a:stretch>
      </xdr:blipFill>
      <xdr:spPr>
        <a:xfrm>
          <a:off x="0" y="10829925"/>
          <a:ext cx="10851820" cy="163082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1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3.xml"/><Relationship Id="rId1" Type="http://schemas.openxmlformats.org/officeDocument/2006/relationships/printerSettings" Target="../printerSettings/printerSettings1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U43"/>
  <sheetViews>
    <sheetView showGridLines="0" tabSelected="1" topLeftCell="A13" zoomScale="70" zoomScaleNormal="70" zoomScaleSheetLayoutView="100" workbookViewId="0">
      <selection activeCell="B7" sqref="B7"/>
    </sheetView>
  </sheetViews>
  <sheetFormatPr baseColWidth="10" defaultColWidth="11.453125" defaultRowHeight="12.5" x14ac:dyDescent="0.25"/>
  <cols>
    <col min="1" max="13" width="12.6328125" style="564" customWidth="1"/>
    <col min="14" max="16384" width="11.453125" style="564"/>
  </cols>
  <sheetData>
    <row r="1" spans="1:14" ht="20.149999999999999" customHeight="1" x14ac:dyDescent="0.25">
      <c r="A1" s="562"/>
      <c r="B1" s="562"/>
      <c r="C1" s="562"/>
      <c r="D1" s="562"/>
      <c r="E1" s="562"/>
      <c r="F1" s="562"/>
      <c r="G1" s="562"/>
      <c r="H1" s="562"/>
      <c r="I1" s="562"/>
      <c r="J1" s="562"/>
      <c r="K1" s="562"/>
      <c r="L1" s="562"/>
      <c r="M1" s="562"/>
      <c r="N1" s="563"/>
    </row>
    <row r="2" spans="1:14" ht="20.149999999999999" customHeight="1" x14ac:dyDescent="0.25">
      <c r="A2" s="562"/>
      <c r="B2" s="562"/>
      <c r="C2" s="562"/>
      <c r="D2" s="562"/>
      <c r="E2" s="562"/>
      <c r="F2" s="562"/>
      <c r="G2" s="565" t="s">
        <v>652</v>
      </c>
      <c r="H2" s="562"/>
      <c r="I2" s="562"/>
      <c r="J2" s="562"/>
      <c r="K2" s="562"/>
      <c r="L2" s="562"/>
      <c r="M2" s="562"/>
      <c r="N2" s="563"/>
    </row>
    <row r="3" spans="1:14" ht="20.149999999999999" customHeight="1" thickBot="1" x14ac:dyDescent="0.3">
      <c r="A3" s="562"/>
      <c r="B3" s="562"/>
      <c r="C3" s="562"/>
      <c r="D3" s="562"/>
      <c r="E3" s="562"/>
      <c r="F3" s="562"/>
      <c r="G3" s="562"/>
      <c r="H3" s="562"/>
      <c r="I3" s="562"/>
      <c r="J3" s="562"/>
      <c r="K3" s="562"/>
      <c r="L3" s="562"/>
      <c r="M3" s="562"/>
      <c r="N3" s="563"/>
    </row>
    <row r="4" spans="1:14" ht="50.15" customHeight="1" thickTop="1" x14ac:dyDescent="0.25">
      <c r="A4" s="562"/>
      <c r="B4" s="608" t="s">
        <v>1298</v>
      </c>
      <c r="C4" s="609"/>
      <c r="D4" s="609"/>
      <c r="E4" s="609"/>
      <c r="F4" s="609"/>
      <c r="G4" s="609"/>
      <c r="H4" s="609"/>
      <c r="I4" s="609"/>
      <c r="J4" s="609"/>
      <c r="K4" s="609"/>
      <c r="L4" s="610"/>
      <c r="M4" s="562"/>
      <c r="N4" s="563"/>
    </row>
    <row r="5" spans="1:14" x14ac:dyDescent="0.25">
      <c r="A5" s="562"/>
      <c r="B5" s="562"/>
      <c r="C5" s="562"/>
      <c r="D5" s="562"/>
      <c r="E5" s="562"/>
      <c r="F5" s="562"/>
      <c r="G5" s="562"/>
      <c r="H5" s="562"/>
      <c r="I5" s="562"/>
      <c r="J5" s="562"/>
      <c r="K5" s="562"/>
      <c r="L5" s="562"/>
      <c r="M5" s="562"/>
      <c r="N5" s="563"/>
    </row>
    <row r="6" spans="1:14" x14ac:dyDescent="0.25">
      <c r="A6" s="562"/>
      <c r="B6" s="562"/>
      <c r="C6" s="562"/>
      <c r="D6" s="562"/>
      <c r="E6" s="562"/>
      <c r="F6" s="562"/>
      <c r="G6" s="562"/>
      <c r="H6" s="562"/>
      <c r="I6" s="562"/>
      <c r="J6" s="562"/>
      <c r="K6" s="562"/>
      <c r="L6" s="562"/>
      <c r="M6" s="562"/>
      <c r="N6" s="563"/>
    </row>
    <row r="7" spans="1:14" x14ac:dyDescent="0.25">
      <c r="A7" s="562"/>
      <c r="B7" s="566" t="s">
        <v>1297</v>
      </c>
      <c r="C7" s="562"/>
      <c r="D7" s="562"/>
      <c r="E7" s="562"/>
      <c r="F7" s="562"/>
      <c r="G7" s="567"/>
      <c r="H7" s="562"/>
      <c r="I7" s="562"/>
      <c r="J7" s="562"/>
      <c r="K7" s="562"/>
      <c r="L7" s="568" t="s">
        <v>1286</v>
      </c>
      <c r="M7" s="562"/>
      <c r="N7" s="563"/>
    </row>
    <row r="8" spans="1:14" x14ac:dyDescent="0.25">
      <c r="A8" s="562"/>
      <c r="B8" s="562"/>
      <c r="C8" s="562"/>
      <c r="D8" s="562"/>
      <c r="E8" s="562"/>
      <c r="F8" s="562"/>
      <c r="G8" s="562"/>
      <c r="H8" s="562"/>
      <c r="I8" s="562"/>
      <c r="J8" s="562"/>
      <c r="K8" s="562"/>
      <c r="L8" s="562"/>
      <c r="M8" s="562"/>
      <c r="N8" s="563"/>
    </row>
    <row r="9" spans="1:14" x14ac:dyDescent="0.25">
      <c r="A9" s="562"/>
      <c r="B9" s="562"/>
      <c r="C9" s="562"/>
      <c r="D9" s="562"/>
      <c r="E9" s="562"/>
      <c r="F9" s="562"/>
      <c r="G9" s="562"/>
      <c r="H9" s="562"/>
      <c r="I9" s="562"/>
      <c r="J9" s="562"/>
      <c r="K9" s="562"/>
      <c r="L9" s="562"/>
      <c r="M9" s="562"/>
      <c r="N9" s="563"/>
    </row>
    <row r="10" spans="1:14" ht="71.25" customHeight="1" x14ac:dyDescent="0.25">
      <c r="A10" s="562"/>
      <c r="B10" s="611" t="s">
        <v>653</v>
      </c>
      <c r="C10" s="611"/>
      <c r="D10" s="611"/>
      <c r="E10" s="611"/>
      <c r="F10" s="611"/>
      <c r="G10" s="611"/>
      <c r="H10" s="611"/>
      <c r="I10" s="611"/>
      <c r="J10" s="611"/>
      <c r="K10" s="611"/>
      <c r="L10" s="611"/>
      <c r="M10" s="562"/>
      <c r="N10" s="563"/>
    </row>
    <row r="11" spans="1:14" x14ac:dyDescent="0.25">
      <c r="A11" s="562"/>
      <c r="B11" s="569" t="s">
        <v>654</v>
      </c>
      <c r="C11" s="570"/>
      <c r="D11" s="570"/>
      <c r="E11" s="570"/>
      <c r="F11" s="570"/>
      <c r="G11" s="570"/>
      <c r="H11" s="570"/>
      <c r="I11" s="570"/>
      <c r="J11" s="570"/>
      <c r="K11" s="570"/>
      <c r="L11" s="570"/>
      <c r="M11" s="562"/>
      <c r="N11" s="563"/>
    </row>
    <row r="12" spans="1:14" x14ac:dyDescent="0.25">
      <c r="A12" s="562"/>
      <c r="B12" s="570"/>
      <c r="C12" s="570"/>
      <c r="D12" s="570"/>
      <c r="E12" s="570"/>
      <c r="F12" s="570"/>
      <c r="G12" s="570"/>
      <c r="H12" s="570"/>
      <c r="I12" s="570"/>
      <c r="J12" s="570"/>
      <c r="K12" s="570"/>
      <c r="L12" s="570"/>
      <c r="M12" s="562"/>
      <c r="N12" s="563"/>
    </row>
    <row r="13" spans="1:14" x14ac:dyDescent="0.25">
      <c r="A13" s="562"/>
      <c r="B13" s="570"/>
      <c r="C13" s="570"/>
      <c r="D13" s="570"/>
      <c r="E13" s="570"/>
      <c r="F13" s="570"/>
      <c r="G13" s="570"/>
      <c r="H13" s="570"/>
      <c r="I13" s="570"/>
      <c r="J13" s="570"/>
      <c r="K13" s="570"/>
      <c r="L13" s="570"/>
      <c r="M13" s="562"/>
      <c r="N13" s="563"/>
    </row>
    <row r="14" spans="1:14" ht="18" x14ac:dyDescent="0.25">
      <c r="A14" s="562"/>
      <c r="B14" s="571" t="s">
        <v>655</v>
      </c>
      <c r="C14" s="562"/>
      <c r="D14" s="562"/>
      <c r="E14" s="562"/>
      <c r="F14" s="562"/>
      <c r="G14" s="562"/>
      <c r="H14" s="562"/>
      <c r="I14" s="562"/>
      <c r="J14" s="562"/>
      <c r="K14" s="562"/>
      <c r="L14" s="562"/>
      <c r="M14" s="562"/>
      <c r="N14" s="563"/>
    </row>
    <row r="15" spans="1:14" ht="65.400000000000006" customHeight="1" x14ac:dyDescent="0.25">
      <c r="A15" s="562"/>
      <c r="B15" s="612" t="s">
        <v>1198</v>
      </c>
      <c r="C15" s="612"/>
      <c r="D15" s="612"/>
      <c r="E15" s="612"/>
      <c r="F15" s="612"/>
      <c r="G15" s="612"/>
      <c r="H15" s="612"/>
      <c r="I15" s="612"/>
      <c r="J15" s="612"/>
      <c r="K15" s="612"/>
      <c r="L15" s="612"/>
      <c r="M15" s="562"/>
      <c r="N15" s="563"/>
    </row>
    <row r="16" spans="1:14" x14ac:dyDescent="0.25">
      <c r="A16" s="562"/>
      <c r="B16" s="562"/>
      <c r="C16" s="562"/>
      <c r="D16" s="562"/>
      <c r="E16" s="562"/>
      <c r="F16" s="562"/>
      <c r="G16" s="562"/>
      <c r="H16" s="562"/>
      <c r="I16" s="562"/>
      <c r="J16" s="562"/>
      <c r="K16" s="562"/>
      <c r="L16" s="562"/>
      <c r="M16" s="562"/>
      <c r="N16" s="563"/>
    </row>
    <row r="17" spans="1:14" ht="14.25" customHeight="1" thickBot="1" x14ac:dyDescent="0.3">
      <c r="A17" s="562"/>
      <c r="B17" s="572"/>
      <c r="C17" s="562"/>
      <c r="D17" s="562"/>
      <c r="E17" s="562"/>
      <c r="F17" s="562"/>
      <c r="G17" s="562"/>
      <c r="H17" s="562"/>
      <c r="I17" s="562"/>
      <c r="J17" s="562"/>
      <c r="K17" s="562"/>
      <c r="L17" s="562"/>
      <c r="M17" s="562"/>
      <c r="N17" s="563"/>
    </row>
    <row r="18" spans="1:14" ht="20.149999999999999" customHeight="1" thickTop="1" x14ac:dyDescent="0.25">
      <c r="A18" s="562"/>
      <c r="B18" s="613" t="s">
        <v>657</v>
      </c>
      <c r="C18" s="613"/>
      <c r="D18" s="613"/>
      <c r="E18" s="613"/>
      <c r="F18" s="613"/>
      <c r="G18" s="613"/>
      <c r="H18" s="613"/>
      <c r="I18" s="613"/>
      <c r="J18" s="613"/>
      <c r="K18" s="613"/>
      <c r="L18" s="613"/>
      <c r="M18" s="562"/>
      <c r="N18" s="563"/>
    </row>
    <row r="19" spans="1:14" ht="26" x14ac:dyDescent="0.25">
      <c r="A19" s="562"/>
      <c r="B19" s="573" t="s">
        <v>658</v>
      </c>
      <c r="C19" s="607" t="s">
        <v>176</v>
      </c>
      <c r="D19" s="607"/>
      <c r="E19" s="607"/>
      <c r="F19" s="607"/>
      <c r="G19" s="607"/>
      <c r="H19" s="607"/>
      <c r="I19" s="607"/>
      <c r="J19" s="607"/>
      <c r="K19" s="607"/>
      <c r="L19" s="573" t="s">
        <v>1287</v>
      </c>
      <c r="M19" s="562"/>
      <c r="N19" s="563"/>
    </row>
    <row r="20" spans="1:14" ht="51.65" customHeight="1" x14ac:dyDescent="0.25">
      <c r="A20" s="562"/>
      <c r="B20" s="387" t="s">
        <v>0</v>
      </c>
      <c r="C20" s="600" t="s">
        <v>669</v>
      </c>
      <c r="D20" s="601"/>
      <c r="E20" s="601"/>
      <c r="F20" s="601"/>
      <c r="G20" s="601"/>
      <c r="H20" s="601"/>
      <c r="I20" s="601"/>
      <c r="J20" s="601"/>
      <c r="K20" s="602"/>
      <c r="L20" s="135" t="s">
        <v>666</v>
      </c>
      <c r="M20" s="562"/>
      <c r="N20" s="563"/>
    </row>
    <row r="21" spans="1:14" ht="24" customHeight="1" x14ac:dyDescent="0.25">
      <c r="A21" s="562"/>
      <c r="B21" s="387" t="s">
        <v>650</v>
      </c>
      <c r="C21" s="603" t="s">
        <v>668</v>
      </c>
      <c r="D21" s="603"/>
      <c r="E21" s="603"/>
      <c r="F21" s="603"/>
      <c r="G21" s="603"/>
      <c r="H21" s="603"/>
      <c r="I21" s="603"/>
      <c r="J21" s="603"/>
      <c r="K21" s="603"/>
      <c r="L21" s="135" t="s">
        <v>651</v>
      </c>
      <c r="M21" s="562"/>
      <c r="N21" s="563"/>
    </row>
    <row r="22" spans="1:14" ht="87" customHeight="1" x14ac:dyDescent="0.25">
      <c r="A22" s="562"/>
      <c r="B22" s="387" t="s">
        <v>667</v>
      </c>
      <c r="C22" s="603" t="s">
        <v>729</v>
      </c>
      <c r="D22" s="603"/>
      <c r="E22" s="603"/>
      <c r="F22" s="603"/>
      <c r="G22" s="603"/>
      <c r="H22" s="603"/>
      <c r="I22" s="603"/>
      <c r="J22" s="603"/>
      <c r="K22" s="603"/>
      <c r="L22" s="387" t="s">
        <v>728</v>
      </c>
      <c r="M22" s="562"/>
      <c r="N22" s="563"/>
    </row>
    <row r="23" spans="1:14" ht="78" customHeight="1" x14ac:dyDescent="0.25">
      <c r="A23" s="562"/>
      <c r="B23" s="387" t="s">
        <v>727</v>
      </c>
      <c r="C23" s="603" t="s">
        <v>745</v>
      </c>
      <c r="D23" s="603"/>
      <c r="E23" s="603"/>
      <c r="F23" s="603"/>
      <c r="G23" s="603"/>
      <c r="H23" s="603"/>
      <c r="I23" s="603"/>
      <c r="J23" s="603"/>
      <c r="K23" s="603"/>
      <c r="L23" s="387" t="s">
        <v>659</v>
      </c>
      <c r="M23" s="562"/>
      <c r="N23" s="563"/>
    </row>
    <row r="24" spans="1:14" ht="324" customHeight="1" x14ac:dyDescent="0.25">
      <c r="A24" s="562"/>
      <c r="B24" s="387" t="s">
        <v>730</v>
      </c>
      <c r="C24" s="604" t="s">
        <v>952</v>
      </c>
      <c r="D24" s="604"/>
      <c r="E24" s="604"/>
      <c r="F24" s="604"/>
      <c r="G24" s="604"/>
      <c r="H24" s="604"/>
      <c r="I24" s="604"/>
      <c r="J24" s="604"/>
      <c r="K24" s="604"/>
      <c r="L24" s="387" t="s">
        <v>949</v>
      </c>
      <c r="M24" s="562"/>
      <c r="N24" s="563"/>
    </row>
    <row r="25" spans="1:14" ht="103.75" customHeight="1" x14ac:dyDescent="0.25">
      <c r="A25" s="562"/>
      <c r="B25" s="387" t="s">
        <v>1197</v>
      </c>
      <c r="C25" s="604" t="s">
        <v>1306</v>
      </c>
      <c r="D25" s="604"/>
      <c r="E25" s="604"/>
      <c r="F25" s="604"/>
      <c r="G25" s="604"/>
      <c r="H25" s="604"/>
      <c r="I25" s="604"/>
      <c r="J25" s="604"/>
      <c r="K25" s="604"/>
      <c r="L25" s="387" t="s">
        <v>1303</v>
      </c>
      <c r="M25" s="562"/>
      <c r="N25" s="563"/>
    </row>
    <row r="26" spans="1:14" ht="14.25" customHeight="1" x14ac:dyDescent="0.25">
      <c r="A26" s="562"/>
      <c r="B26" s="575"/>
      <c r="C26" s="566"/>
      <c r="D26" s="566"/>
      <c r="E26" s="566"/>
      <c r="F26" s="566"/>
      <c r="G26" s="566"/>
      <c r="H26" s="566"/>
      <c r="I26" s="566"/>
      <c r="J26" s="566"/>
      <c r="K26" s="566"/>
      <c r="L26" s="566"/>
      <c r="M26" s="562"/>
      <c r="N26" s="563"/>
    </row>
    <row r="27" spans="1:14" ht="14.25" customHeight="1" thickBot="1" x14ac:dyDescent="0.3">
      <c r="A27" s="562"/>
      <c r="B27" s="575"/>
      <c r="C27" s="566"/>
      <c r="D27" s="566"/>
      <c r="E27" s="566"/>
      <c r="F27" s="566"/>
      <c r="G27" s="566"/>
      <c r="H27" s="566"/>
      <c r="I27" s="566"/>
      <c r="J27" s="566"/>
      <c r="K27" s="566"/>
      <c r="L27" s="566"/>
      <c r="M27" s="562"/>
      <c r="N27" s="563"/>
    </row>
    <row r="28" spans="1:14" ht="20.149999999999999" customHeight="1" thickTop="1" x14ac:dyDescent="0.25">
      <c r="A28" s="562"/>
      <c r="B28" s="606" t="s">
        <v>1288</v>
      </c>
      <c r="C28" s="606"/>
      <c r="D28" s="606"/>
      <c r="E28" s="606"/>
      <c r="F28" s="606"/>
      <c r="G28" s="606"/>
      <c r="H28" s="606"/>
      <c r="I28" s="606"/>
      <c r="J28" s="606"/>
      <c r="K28" s="606"/>
      <c r="L28" s="606"/>
      <c r="M28" s="562"/>
      <c r="N28" s="563"/>
    </row>
    <row r="29" spans="1:14" ht="26" x14ac:dyDescent="0.25">
      <c r="A29" s="562"/>
      <c r="B29" s="576" t="s">
        <v>660</v>
      </c>
      <c r="C29" s="607" t="s">
        <v>661</v>
      </c>
      <c r="D29" s="607"/>
      <c r="E29" s="607"/>
      <c r="F29" s="607"/>
      <c r="G29" s="607" t="s">
        <v>1289</v>
      </c>
      <c r="H29" s="607"/>
      <c r="I29" s="607"/>
      <c r="J29" s="607"/>
      <c r="K29" s="607"/>
      <c r="L29" s="573" t="s">
        <v>1290</v>
      </c>
      <c r="M29" s="562"/>
      <c r="N29" s="563"/>
    </row>
    <row r="30" spans="1:14" ht="72" customHeight="1" x14ac:dyDescent="0.25">
      <c r="A30" s="562"/>
      <c r="B30" s="574" t="s">
        <v>662</v>
      </c>
      <c r="C30" s="605" t="s">
        <v>950</v>
      </c>
      <c r="D30" s="605"/>
      <c r="E30" s="605"/>
      <c r="F30" s="605"/>
      <c r="G30" s="605" t="s">
        <v>951</v>
      </c>
      <c r="H30" s="605"/>
      <c r="I30" s="605"/>
      <c r="J30" s="605"/>
      <c r="K30" s="605"/>
      <c r="L30" s="387" t="s">
        <v>1303</v>
      </c>
      <c r="M30" s="562"/>
      <c r="N30" s="563"/>
    </row>
    <row r="31" spans="1:14" ht="42.65" customHeight="1" x14ac:dyDescent="0.25">
      <c r="A31" s="562"/>
      <c r="B31" s="574" t="s">
        <v>663</v>
      </c>
      <c r="C31" s="605" t="s">
        <v>290</v>
      </c>
      <c r="D31" s="605"/>
      <c r="E31" s="605"/>
      <c r="F31" s="605"/>
      <c r="G31" s="605" t="s">
        <v>1299</v>
      </c>
      <c r="H31" s="605"/>
      <c r="I31" s="605"/>
      <c r="J31" s="605"/>
      <c r="K31" s="605"/>
      <c r="L31" s="387" t="s">
        <v>1303</v>
      </c>
      <c r="M31" s="562"/>
      <c r="N31" s="563"/>
    </row>
    <row r="32" spans="1:14" ht="61.25" customHeight="1" x14ac:dyDescent="0.25">
      <c r="A32" s="562"/>
      <c r="B32" s="577" t="s">
        <v>664</v>
      </c>
      <c r="C32" s="605" t="s">
        <v>665</v>
      </c>
      <c r="D32" s="605"/>
      <c r="E32" s="605"/>
      <c r="F32" s="605"/>
      <c r="G32" s="605" t="s">
        <v>291</v>
      </c>
      <c r="H32" s="605"/>
      <c r="I32" s="605"/>
      <c r="J32" s="605"/>
      <c r="K32" s="605"/>
      <c r="L32" s="387" t="s">
        <v>1303</v>
      </c>
      <c r="M32" s="562"/>
      <c r="N32" s="563"/>
    </row>
    <row r="33" spans="1:21" ht="14.25" customHeight="1" x14ac:dyDescent="0.25">
      <c r="A33" s="562"/>
      <c r="B33" s="575"/>
      <c r="C33" s="566"/>
      <c r="D33" s="566"/>
      <c r="E33" s="566"/>
      <c r="F33" s="566"/>
      <c r="G33" s="566"/>
      <c r="H33" s="566"/>
      <c r="I33" s="566"/>
      <c r="J33" s="566"/>
      <c r="K33" s="566"/>
      <c r="L33" s="566"/>
      <c r="M33" s="562"/>
      <c r="N33" s="563"/>
    </row>
    <row r="34" spans="1:21" ht="14.25" customHeight="1" thickBot="1" x14ac:dyDescent="0.3">
      <c r="A34" s="562"/>
      <c r="B34" s="575"/>
      <c r="C34" s="566"/>
      <c r="D34" s="566"/>
      <c r="E34" s="566"/>
      <c r="F34" s="566"/>
      <c r="G34" s="566"/>
      <c r="H34" s="566"/>
      <c r="I34" s="566"/>
      <c r="J34" s="566"/>
      <c r="K34" s="566"/>
      <c r="L34" s="566"/>
      <c r="M34" s="562"/>
      <c r="N34" s="563"/>
    </row>
    <row r="35" spans="1:21" ht="20.149999999999999" customHeight="1" thickTop="1" x14ac:dyDescent="0.25">
      <c r="A35" s="562"/>
      <c r="B35" s="606" t="s">
        <v>1291</v>
      </c>
      <c r="C35" s="606"/>
      <c r="D35" s="606"/>
      <c r="E35" s="606"/>
      <c r="F35" s="606"/>
      <c r="G35" s="606"/>
      <c r="H35" s="606"/>
      <c r="I35" s="606"/>
      <c r="J35" s="606"/>
      <c r="K35" s="606"/>
      <c r="L35" s="606"/>
      <c r="M35" s="562"/>
      <c r="N35" s="563"/>
    </row>
    <row r="36" spans="1:21" ht="26" x14ac:dyDescent="0.25">
      <c r="A36" s="562"/>
      <c r="B36" s="576" t="s">
        <v>660</v>
      </c>
      <c r="C36" s="607" t="s">
        <v>1292</v>
      </c>
      <c r="D36" s="607"/>
      <c r="E36" s="607"/>
      <c r="F36" s="607"/>
      <c r="G36" s="607" t="s">
        <v>1289</v>
      </c>
      <c r="H36" s="607"/>
      <c r="I36" s="607"/>
      <c r="J36" s="607"/>
      <c r="K36" s="607"/>
      <c r="L36" s="573" t="s">
        <v>1290</v>
      </c>
      <c r="M36" s="562"/>
      <c r="N36" s="563"/>
    </row>
    <row r="37" spans="1:21" ht="42.65" customHeight="1" x14ac:dyDescent="0.25">
      <c r="A37" s="562"/>
      <c r="B37" s="577" t="s">
        <v>664</v>
      </c>
      <c r="C37" s="605" t="s">
        <v>294</v>
      </c>
      <c r="D37" s="605"/>
      <c r="E37" s="605"/>
      <c r="F37" s="605"/>
      <c r="G37" s="605" t="s">
        <v>656</v>
      </c>
      <c r="H37" s="605"/>
      <c r="I37" s="605"/>
      <c r="J37" s="605"/>
      <c r="K37" s="605"/>
      <c r="L37" s="574"/>
      <c r="M37" s="562"/>
      <c r="N37" s="563"/>
    </row>
    <row r="38" spans="1:21" x14ac:dyDescent="0.25">
      <c r="A38" s="562"/>
      <c r="B38" s="562"/>
      <c r="C38" s="562"/>
      <c r="D38" s="562"/>
      <c r="E38" s="562"/>
      <c r="F38" s="562"/>
      <c r="G38" s="562"/>
      <c r="H38" s="562"/>
      <c r="I38" s="562"/>
      <c r="J38" s="562"/>
      <c r="K38" s="562"/>
      <c r="L38" s="562"/>
      <c r="M38" s="562"/>
      <c r="N38" s="563"/>
    </row>
    <row r="39" spans="1:21" x14ac:dyDescent="0.25">
      <c r="A39" s="562"/>
      <c r="B39" s="599" t="s">
        <v>1293</v>
      </c>
      <c r="C39" s="599"/>
      <c r="D39" s="599"/>
      <c r="E39" s="599"/>
      <c r="F39" s="599"/>
      <c r="G39" s="599"/>
      <c r="H39" s="599"/>
      <c r="I39" s="599"/>
      <c r="J39" s="599"/>
      <c r="K39" s="599"/>
      <c r="L39" s="599"/>
      <c r="M39" s="562"/>
      <c r="N39" s="563"/>
    </row>
    <row r="40" spans="1:21" ht="12.75" customHeight="1" x14ac:dyDescent="0.25">
      <c r="A40" s="562"/>
      <c r="B40" s="562"/>
      <c r="C40" s="578"/>
      <c r="D40" s="578"/>
      <c r="E40" s="578"/>
      <c r="F40" s="578"/>
      <c r="G40" s="578"/>
      <c r="H40" s="578"/>
      <c r="I40" s="578"/>
      <c r="J40" s="578"/>
      <c r="K40" s="578"/>
      <c r="L40" s="562"/>
      <c r="M40" s="562"/>
      <c r="N40" s="563"/>
    </row>
    <row r="41" spans="1:21" x14ac:dyDescent="0.25">
      <c r="A41" s="563"/>
      <c r="B41" s="563"/>
      <c r="C41" s="579"/>
      <c r="D41" s="579"/>
      <c r="E41" s="579"/>
      <c r="F41" s="580"/>
      <c r="G41" s="581" t="s">
        <v>1294</v>
      </c>
      <c r="H41" s="582"/>
      <c r="L41" s="583"/>
      <c r="M41" s="584"/>
      <c r="N41" s="563"/>
      <c r="S41" s="31"/>
      <c r="T41" s="31"/>
      <c r="U41" s="31"/>
    </row>
    <row r="42" spans="1:21" x14ac:dyDescent="0.25">
      <c r="A42" s="563"/>
      <c r="B42" s="585"/>
      <c r="C42" s="585"/>
      <c r="D42" s="585"/>
      <c r="E42" s="585"/>
      <c r="F42" s="585"/>
      <c r="G42" s="586" t="s">
        <v>1295</v>
      </c>
      <c r="H42" s="585"/>
      <c r="I42" s="585"/>
      <c r="J42" s="585"/>
      <c r="K42" s="585"/>
      <c r="L42" s="585"/>
      <c r="M42" s="585"/>
      <c r="N42" s="563"/>
      <c r="S42" s="31"/>
      <c r="T42" s="31"/>
      <c r="U42" s="31"/>
    </row>
    <row r="43" spans="1:21" x14ac:dyDescent="0.25">
      <c r="A43" s="563"/>
      <c r="B43" s="587"/>
      <c r="C43" s="587"/>
      <c r="D43" s="587"/>
      <c r="E43" s="562"/>
      <c r="F43" s="588"/>
      <c r="G43" s="589" t="s">
        <v>1300</v>
      </c>
      <c r="H43" s="588"/>
      <c r="I43" s="588"/>
      <c r="J43" s="588"/>
      <c r="K43" s="588"/>
      <c r="L43" s="590" t="s">
        <v>1296</v>
      </c>
      <c r="N43" s="588"/>
      <c r="O43" s="588"/>
      <c r="P43" s="588"/>
      <c r="Q43" s="562"/>
      <c r="R43" s="563"/>
    </row>
  </sheetData>
  <mergeCells count="26">
    <mergeCell ref="B4:L4"/>
    <mergeCell ref="B10:L10"/>
    <mergeCell ref="B15:L15"/>
    <mergeCell ref="B18:L18"/>
    <mergeCell ref="C19:K19"/>
    <mergeCell ref="G29:K29"/>
    <mergeCell ref="C30:F30"/>
    <mergeCell ref="G30:K30"/>
    <mergeCell ref="C31:F31"/>
    <mergeCell ref="G31:K31"/>
    <mergeCell ref="B39:L39"/>
    <mergeCell ref="C20:K20"/>
    <mergeCell ref="C21:K21"/>
    <mergeCell ref="C22:K22"/>
    <mergeCell ref="C23:K23"/>
    <mergeCell ref="C24:K24"/>
    <mergeCell ref="C25:K25"/>
    <mergeCell ref="C32:F32"/>
    <mergeCell ref="G32:K32"/>
    <mergeCell ref="B35:L35"/>
    <mergeCell ref="C36:F36"/>
    <mergeCell ref="G36:K36"/>
    <mergeCell ref="C37:F37"/>
    <mergeCell ref="G37:K37"/>
    <mergeCell ref="B28:L28"/>
    <mergeCell ref="C29:F29"/>
  </mergeCells>
  <printOptions horizontalCentered="1"/>
  <pageMargins left="0.19685039370078741" right="0.19685039370078741" top="0.39370078740157483" bottom="0.39370078740157483" header="0.19685039370078741" footer="0.19685039370078741"/>
  <pageSetup paperSize="9" scale="88" fitToHeight="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zoomScale="80" zoomScaleNormal="80" workbookViewId="0">
      <selection activeCell="D34" sqref="D34:E34"/>
    </sheetView>
  </sheetViews>
  <sheetFormatPr baseColWidth="10" defaultColWidth="11.453125" defaultRowHeight="15.5" x14ac:dyDescent="0.25"/>
  <cols>
    <col min="1" max="1" width="2.1796875" style="224" customWidth="1"/>
    <col min="2" max="2" width="6.1796875" style="224" customWidth="1"/>
    <col min="3" max="3" width="6.1796875" style="237" customWidth="1"/>
    <col min="4" max="4" width="54.1796875" style="238" customWidth="1"/>
    <col min="5" max="5" width="15.453125" style="238" customWidth="1"/>
    <col min="6" max="6" width="13.453125" style="224" customWidth="1"/>
    <col min="7" max="12" width="7.54296875" style="224" customWidth="1"/>
    <col min="13" max="13" width="63.54296875" style="239" customWidth="1"/>
    <col min="14" max="256" width="11.453125" style="224"/>
    <col min="257" max="257" width="2.1796875" style="224" customWidth="1"/>
    <col min="258" max="259" width="6.1796875" style="224" customWidth="1"/>
    <col min="260" max="260" width="54.1796875" style="224" customWidth="1"/>
    <col min="261" max="261" width="15.453125" style="224" customWidth="1"/>
    <col min="262" max="262" width="13.453125" style="224" customWidth="1"/>
    <col min="263" max="267" width="7.54296875" style="224" customWidth="1"/>
    <col min="268" max="268" width="63.54296875" style="224" customWidth="1"/>
    <col min="269" max="269" width="32.54296875" style="224" customWidth="1"/>
    <col min="270" max="512" width="11.453125" style="224"/>
    <col min="513" max="513" width="2.1796875" style="224" customWidth="1"/>
    <col min="514" max="515" width="6.1796875" style="224" customWidth="1"/>
    <col min="516" max="516" width="54.1796875" style="224" customWidth="1"/>
    <col min="517" max="517" width="15.453125" style="224" customWidth="1"/>
    <col min="518" max="518" width="13.453125" style="224" customWidth="1"/>
    <col min="519" max="523" width="7.54296875" style="224" customWidth="1"/>
    <col min="524" max="524" width="63.54296875" style="224" customWidth="1"/>
    <col min="525" max="525" width="32.54296875" style="224" customWidth="1"/>
    <col min="526" max="768" width="11.453125" style="224"/>
    <col min="769" max="769" width="2.1796875" style="224" customWidth="1"/>
    <col min="770" max="771" width="6.1796875" style="224" customWidth="1"/>
    <col min="772" max="772" width="54.1796875" style="224" customWidth="1"/>
    <col min="773" max="773" width="15.453125" style="224" customWidth="1"/>
    <col min="774" max="774" width="13.453125" style="224" customWidth="1"/>
    <col min="775" max="779" width="7.54296875" style="224" customWidth="1"/>
    <col min="780" max="780" width="63.54296875" style="224" customWidth="1"/>
    <col min="781" max="781" width="32.54296875" style="224" customWidth="1"/>
    <col min="782" max="1024" width="11.453125" style="224"/>
    <col min="1025" max="1025" width="2.1796875" style="224" customWidth="1"/>
    <col min="1026" max="1027" width="6.1796875" style="224" customWidth="1"/>
    <col min="1028" max="1028" width="54.1796875" style="224" customWidth="1"/>
    <col min="1029" max="1029" width="15.453125" style="224" customWidth="1"/>
    <col min="1030" max="1030" width="13.453125" style="224" customWidth="1"/>
    <col min="1031" max="1035" width="7.54296875" style="224" customWidth="1"/>
    <col min="1036" max="1036" width="63.54296875" style="224" customWidth="1"/>
    <col min="1037" max="1037" width="32.54296875" style="224" customWidth="1"/>
    <col min="1038" max="1280" width="11.453125" style="224"/>
    <col min="1281" max="1281" width="2.1796875" style="224" customWidth="1"/>
    <col min="1282" max="1283" width="6.1796875" style="224" customWidth="1"/>
    <col min="1284" max="1284" width="54.1796875" style="224" customWidth="1"/>
    <col min="1285" max="1285" width="15.453125" style="224" customWidth="1"/>
    <col min="1286" max="1286" width="13.453125" style="224" customWidth="1"/>
    <col min="1287" max="1291" width="7.54296875" style="224" customWidth="1"/>
    <col min="1292" max="1292" width="63.54296875" style="224" customWidth="1"/>
    <col min="1293" max="1293" width="32.54296875" style="224" customWidth="1"/>
    <col min="1294" max="1536" width="11.453125" style="224"/>
    <col min="1537" max="1537" width="2.1796875" style="224" customWidth="1"/>
    <col min="1538" max="1539" width="6.1796875" style="224" customWidth="1"/>
    <col min="1540" max="1540" width="54.1796875" style="224" customWidth="1"/>
    <col min="1541" max="1541" width="15.453125" style="224" customWidth="1"/>
    <col min="1542" max="1542" width="13.453125" style="224" customWidth="1"/>
    <col min="1543" max="1547" width="7.54296875" style="224" customWidth="1"/>
    <col min="1548" max="1548" width="63.54296875" style="224" customWidth="1"/>
    <col min="1549" max="1549" width="32.54296875" style="224" customWidth="1"/>
    <col min="1550" max="1792" width="11.453125" style="224"/>
    <col min="1793" max="1793" width="2.1796875" style="224" customWidth="1"/>
    <col min="1794" max="1795" width="6.1796875" style="224" customWidth="1"/>
    <col min="1796" max="1796" width="54.1796875" style="224" customWidth="1"/>
    <col min="1797" max="1797" width="15.453125" style="224" customWidth="1"/>
    <col min="1798" max="1798" width="13.453125" style="224" customWidth="1"/>
    <col min="1799" max="1803" width="7.54296875" style="224" customWidth="1"/>
    <col min="1804" max="1804" width="63.54296875" style="224" customWidth="1"/>
    <col min="1805" max="1805" width="32.54296875" style="224" customWidth="1"/>
    <col min="1806" max="2048" width="11.453125" style="224"/>
    <col min="2049" max="2049" width="2.1796875" style="224" customWidth="1"/>
    <col min="2050" max="2051" width="6.1796875" style="224" customWidth="1"/>
    <col min="2052" max="2052" width="54.1796875" style="224" customWidth="1"/>
    <col min="2053" max="2053" width="15.453125" style="224" customWidth="1"/>
    <col min="2054" max="2054" width="13.453125" style="224" customWidth="1"/>
    <col min="2055" max="2059" width="7.54296875" style="224" customWidth="1"/>
    <col min="2060" max="2060" width="63.54296875" style="224" customWidth="1"/>
    <col min="2061" max="2061" width="32.54296875" style="224" customWidth="1"/>
    <col min="2062" max="2304" width="11.453125" style="224"/>
    <col min="2305" max="2305" width="2.1796875" style="224" customWidth="1"/>
    <col min="2306" max="2307" width="6.1796875" style="224" customWidth="1"/>
    <col min="2308" max="2308" width="54.1796875" style="224" customWidth="1"/>
    <col min="2309" max="2309" width="15.453125" style="224" customWidth="1"/>
    <col min="2310" max="2310" width="13.453125" style="224" customWidth="1"/>
    <col min="2311" max="2315" width="7.54296875" style="224" customWidth="1"/>
    <col min="2316" max="2316" width="63.54296875" style="224" customWidth="1"/>
    <col min="2317" max="2317" width="32.54296875" style="224" customWidth="1"/>
    <col min="2318" max="2560" width="11.453125" style="224"/>
    <col min="2561" max="2561" width="2.1796875" style="224" customWidth="1"/>
    <col min="2562" max="2563" width="6.1796875" style="224" customWidth="1"/>
    <col min="2564" max="2564" width="54.1796875" style="224" customWidth="1"/>
    <col min="2565" max="2565" width="15.453125" style="224" customWidth="1"/>
    <col min="2566" max="2566" width="13.453125" style="224" customWidth="1"/>
    <col min="2567" max="2571" width="7.54296875" style="224" customWidth="1"/>
    <col min="2572" max="2572" width="63.54296875" style="224" customWidth="1"/>
    <col min="2573" max="2573" width="32.54296875" style="224" customWidth="1"/>
    <col min="2574" max="2816" width="11.453125" style="224"/>
    <col min="2817" max="2817" width="2.1796875" style="224" customWidth="1"/>
    <col min="2818" max="2819" width="6.1796875" style="224" customWidth="1"/>
    <col min="2820" max="2820" width="54.1796875" style="224" customWidth="1"/>
    <col min="2821" max="2821" width="15.453125" style="224" customWidth="1"/>
    <col min="2822" max="2822" width="13.453125" style="224" customWidth="1"/>
    <col min="2823" max="2827" width="7.54296875" style="224" customWidth="1"/>
    <col min="2828" max="2828" width="63.54296875" style="224" customWidth="1"/>
    <col min="2829" max="2829" width="32.54296875" style="224" customWidth="1"/>
    <col min="2830" max="3072" width="11.453125" style="224"/>
    <col min="3073" max="3073" width="2.1796875" style="224" customWidth="1"/>
    <col min="3074" max="3075" width="6.1796875" style="224" customWidth="1"/>
    <col min="3076" max="3076" width="54.1796875" style="224" customWidth="1"/>
    <col min="3077" max="3077" width="15.453125" style="224" customWidth="1"/>
    <col min="3078" max="3078" width="13.453125" style="224" customWidth="1"/>
    <col min="3079" max="3083" width="7.54296875" style="224" customWidth="1"/>
    <col min="3084" max="3084" width="63.54296875" style="224" customWidth="1"/>
    <col min="3085" max="3085" width="32.54296875" style="224" customWidth="1"/>
    <col min="3086" max="3328" width="11.453125" style="224"/>
    <col min="3329" max="3329" width="2.1796875" style="224" customWidth="1"/>
    <col min="3330" max="3331" width="6.1796875" style="224" customWidth="1"/>
    <col min="3332" max="3332" width="54.1796875" style="224" customWidth="1"/>
    <col min="3333" max="3333" width="15.453125" style="224" customWidth="1"/>
    <col min="3334" max="3334" width="13.453125" style="224" customWidth="1"/>
    <col min="3335" max="3339" width="7.54296875" style="224" customWidth="1"/>
    <col min="3340" max="3340" width="63.54296875" style="224" customWidth="1"/>
    <col min="3341" max="3341" width="32.54296875" style="224" customWidth="1"/>
    <col min="3342" max="3584" width="11.453125" style="224"/>
    <col min="3585" max="3585" width="2.1796875" style="224" customWidth="1"/>
    <col min="3586" max="3587" width="6.1796875" style="224" customWidth="1"/>
    <col min="3588" max="3588" width="54.1796875" style="224" customWidth="1"/>
    <col min="3589" max="3589" width="15.453125" style="224" customWidth="1"/>
    <col min="3590" max="3590" width="13.453125" style="224" customWidth="1"/>
    <col min="3591" max="3595" width="7.54296875" style="224" customWidth="1"/>
    <col min="3596" max="3596" width="63.54296875" style="224" customWidth="1"/>
    <col min="3597" max="3597" width="32.54296875" style="224" customWidth="1"/>
    <col min="3598" max="3840" width="11.453125" style="224"/>
    <col min="3841" max="3841" width="2.1796875" style="224" customWidth="1"/>
    <col min="3842" max="3843" width="6.1796875" style="224" customWidth="1"/>
    <col min="3844" max="3844" width="54.1796875" style="224" customWidth="1"/>
    <col min="3845" max="3845" width="15.453125" style="224" customWidth="1"/>
    <col min="3846" max="3846" width="13.453125" style="224" customWidth="1"/>
    <col min="3847" max="3851" width="7.54296875" style="224" customWidth="1"/>
    <col min="3852" max="3852" width="63.54296875" style="224" customWidth="1"/>
    <col min="3853" max="3853" width="32.54296875" style="224" customWidth="1"/>
    <col min="3854" max="4096" width="11.453125" style="224"/>
    <col min="4097" max="4097" width="2.1796875" style="224" customWidth="1"/>
    <col min="4098" max="4099" width="6.1796875" style="224" customWidth="1"/>
    <col min="4100" max="4100" width="54.1796875" style="224" customWidth="1"/>
    <col min="4101" max="4101" width="15.453125" style="224" customWidth="1"/>
    <col min="4102" max="4102" width="13.453125" style="224" customWidth="1"/>
    <col min="4103" max="4107" width="7.54296875" style="224" customWidth="1"/>
    <col min="4108" max="4108" width="63.54296875" style="224" customWidth="1"/>
    <col min="4109" max="4109" width="32.54296875" style="224" customWidth="1"/>
    <col min="4110" max="4352" width="11.453125" style="224"/>
    <col min="4353" max="4353" width="2.1796875" style="224" customWidth="1"/>
    <col min="4354" max="4355" width="6.1796875" style="224" customWidth="1"/>
    <col min="4356" max="4356" width="54.1796875" style="224" customWidth="1"/>
    <col min="4357" max="4357" width="15.453125" style="224" customWidth="1"/>
    <col min="4358" max="4358" width="13.453125" style="224" customWidth="1"/>
    <col min="4359" max="4363" width="7.54296875" style="224" customWidth="1"/>
    <col min="4364" max="4364" width="63.54296875" style="224" customWidth="1"/>
    <col min="4365" max="4365" width="32.54296875" style="224" customWidth="1"/>
    <col min="4366" max="4608" width="11.453125" style="224"/>
    <col min="4609" max="4609" width="2.1796875" style="224" customWidth="1"/>
    <col min="4610" max="4611" width="6.1796875" style="224" customWidth="1"/>
    <col min="4612" max="4612" width="54.1796875" style="224" customWidth="1"/>
    <col min="4613" max="4613" width="15.453125" style="224" customWidth="1"/>
    <col min="4614" max="4614" width="13.453125" style="224" customWidth="1"/>
    <col min="4615" max="4619" width="7.54296875" style="224" customWidth="1"/>
    <col min="4620" max="4620" width="63.54296875" style="224" customWidth="1"/>
    <col min="4621" max="4621" width="32.54296875" style="224" customWidth="1"/>
    <col min="4622" max="4864" width="11.453125" style="224"/>
    <col min="4865" max="4865" width="2.1796875" style="224" customWidth="1"/>
    <col min="4866" max="4867" width="6.1796875" style="224" customWidth="1"/>
    <col min="4868" max="4868" width="54.1796875" style="224" customWidth="1"/>
    <col min="4869" max="4869" width="15.453125" style="224" customWidth="1"/>
    <col min="4870" max="4870" width="13.453125" style="224" customWidth="1"/>
    <col min="4871" max="4875" width="7.54296875" style="224" customWidth="1"/>
    <col min="4876" max="4876" width="63.54296875" style="224" customWidth="1"/>
    <col min="4877" max="4877" width="32.54296875" style="224" customWidth="1"/>
    <col min="4878" max="5120" width="11.453125" style="224"/>
    <col min="5121" max="5121" width="2.1796875" style="224" customWidth="1"/>
    <col min="5122" max="5123" width="6.1796875" style="224" customWidth="1"/>
    <col min="5124" max="5124" width="54.1796875" style="224" customWidth="1"/>
    <col min="5125" max="5125" width="15.453125" style="224" customWidth="1"/>
    <col min="5126" max="5126" width="13.453125" style="224" customWidth="1"/>
    <col min="5127" max="5131" width="7.54296875" style="224" customWidth="1"/>
    <col min="5132" max="5132" width="63.54296875" style="224" customWidth="1"/>
    <col min="5133" max="5133" width="32.54296875" style="224" customWidth="1"/>
    <col min="5134" max="5376" width="11.453125" style="224"/>
    <col min="5377" max="5377" width="2.1796875" style="224" customWidth="1"/>
    <col min="5378" max="5379" width="6.1796875" style="224" customWidth="1"/>
    <col min="5380" max="5380" width="54.1796875" style="224" customWidth="1"/>
    <col min="5381" max="5381" width="15.453125" style="224" customWidth="1"/>
    <col min="5382" max="5382" width="13.453125" style="224" customWidth="1"/>
    <col min="5383" max="5387" width="7.54296875" style="224" customWidth="1"/>
    <col min="5388" max="5388" width="63.54296875" style="224" customWidth="1"/>
    <col min="5389" max="5389" width="32.54296875" style="224" customWidth="1"/>
    <col min="5390" max="5632" width="11.453125" style="224"/>
    <col min="5633" max="5633" width="2.1796875" style="224" customWidth="1"/>
    <col min="5634" max="5635" width="6.1796875" style="224" customWidth="1"/>
    <col min="5636" max="5636" width="54.1796875" style="224" customWidth="1"/>
    <col min="5637" max="5637" width="15.453125" style="224" customWidth="1"/>
    <col min="5638" max="5638" width="13.453125" style="224" customWidth="1"/>
    <col min="5639" max="5643" width="7.54296875" style="224" customWidth="1"/>
    <col min="5644" max="5644" width="63.54296875" style="224" customWidth="1"/>
    <col min="5645" max="5645" width="32.54296875" style="224" customWidth="1"/>
    <col min="5646" max="5888" width="11.453125" style="224"/>
    <col min="5889" max="5889" width="2.1796875" style="224" customWidth="1"/>
    <col min="5890" max="5891" width="6.1796875" style="224" customWidth="1"/>
    <col min="5892" max="5892" width="54.1796875" style="224" customWidth="1"/>
    <col min="5893" max="5893" width="15.453125" style="224" customWidth="1"/>
    <col min="5894" max="5894" width="13.453125" style="224" customWidth="1"/>
    <col min="5895" max="5899" width="7.54296875" style="224" customWidth="1"/>
    <col min="5900" max="5900" width="63.54296875" style="224" customWidth="1"/>
    <col min="5901" max="5901" width="32.54296875" style="224" customWidth="1"/>
    <col min="5902" max="6144" width="11.453125" style="224"/>
    <col min="6145" max="6145" width="2.1796875" style="224" customWidth="1"/>
    <col min="6146" max="6147" width="6.1796875" style="224" customWidth="1"/>
    <col min="6148" max="6148" width="54.1796875" style="224" customWidth="1"/>
    <col min="6149" max="6149" width="15.453125" style="224" customWidth="1"/>
    <col min="6150" max="6150" width="13.453125" style="224" customWidth="1"/>
    <col min="6151" max="6155" width="7.54296875" style="224" customWidth="1"/>
    <col min="6156" max="6156" width="63.54296875" style="224" customWidth="1"/>
    <col min="6157" max="6157" width="32.54296875" style="224" customWidth="1"/>
    <col min="6158" max="6400" width="11.453125" style="224"/>
    <col min="6401" max="6401" width="2.1796875" style="224" customWidth="1"/>
    <col min="6402" max="6403" width="6.1796875" style="224" customWidth="1"/>
    <col min="6404" max="6404" width="54.1796875" style="224" customWidth="1"/>
    <col min="6405" max="6405" width="15.453125" style="224" customWidth="1"/>
    <col min="6406" max="6406" width="13.453125" style="224" customWidth="1"/>
    <col min="6407" max="6411" width="7.54296875" style="224" customWidth="1"/>
    <col min="6412" max="6412" width="63.54296875" style="224" customWidth="1"/>
    <col min="6413" max="6413" width="32.54296875" style="224" customWidth="1"/>
    <col min="6414" max="6656" width="11.453125" style="224"/>
    <col min="6657" max="6657" width="2.1796875" style="224" customWidth="1"/>
    <col min="6658" max="6659" width="6.1796875" style="224" customWidth="1"/>
    <col min="6660" max="6660" width="54.1796875" style="224" customWidth="1"/>
    <col min="6661" max="6661" width="15.453125" style="224" customWidth="1"/>
    <col min="6662" max="6662" width="13.453125" style="224" customWidth="1"/>
    <col min="6663" max="6667" width="7.54296875" style="224" customWidth="1"/>
    <col min="6668" max="6668" width="63.54296875" style="224" customWidth="1"/>
    <col min="6669" max="6669" width="32.54296875" style="224" customWidth="1"/>
    <col min="6670" max="6912" width="11.453125" style="224"/>
    <col min="6913" max="6913" width="2.1796875" style="224" customWidth="1"/>
    <col min="6914" max="6915" width="6.1796875" style="224" customWidth="1"/>
    <col min="6916" max="6916" width="54.1796875" style="224" customWidth="1"/>
    <col min="6917" max="6917" width="15.453125" style="224" customWidth="1"/>
    <col min="6918" max="6918" width="13.453125" style="224" customWidth="1"/>
    <col min="6919" max="6923" width="7.54296875" style="224" customWidth="1"/>
    <col min="6924" max="6924" width="63.54296875" style="224" customWidth="1"/>
    <col min="6925" max="6925" width="32.54296875" style="224" customWidth="1"/>
    <col min="6926" max="7168" width="11.453125" style="224"/>
    <col min="7169" max="7169" width="2.1796875" style="224" customWidth="1"/>
    <col min="7170" max="7171" width="6.1796875" style="224" customWidth="1"/>
    <col min="7172" max="7172" width="54.1796875" style="224" customWidth="1"/>
    <col min="7173" max="7173" width="15.453125" style="224" customWidth="1"/>
    <col min="7174" max="7174" width="13.453125" style="224" customWidth="1"/>
    <col min="7175" max="7179" width="7.54296875" style="224" customWidth="1"/>
    <col min="7180" max="7180" width="63.54296875" style="224" customWidth="1"/>
    <col min="7181" max="7181" width="32.54296875" style="224" customWidth="1"/>
    <col min="7182" max="7424" width="11.453125" style="224"/>
    <col min="7425" max="7425" width="2.1796875" style="224" customWidth="1"/>
    <col min="7426" max="7427" width="6.1796875" style="224" customWidth="1"/>
    <col min="7428" max="7428" width="54.1796875" style="224" customWidth="1"/>
    <col min="7429" max="7429" width="15.453125" style="224" customWidth="1"/>
    <col min="7430" max="7430" width="13.453125" style="224" customWidth="1"/>
    <col min="7431" max="7435" width="7.54296875" style="224" customWidth="1"/>
    <col min="7436" max="7436" width="63.54296875" style="224" customWidth="1"/>
    <col min="7437" max="7437" width="32.54296875" style="224" customWidth="1"/>
    <col min="7438" max="7680" width="11.453125" style="224"/>
    <col min="7681" max="7681" width="2.1796875" style="224" customWidth="1"/>
    <col min="7682" max="7683" width="6.1796875" style="224" customWidth="1"/>
    <col min="7684" max="7684" width="54.1796875" style="224" customWidth="1"/>
    <col min="7685" max="7685" width="15.453125" style="224" customWidth="1"/>
    <col min="7686" max="7686" width="13.453125" style="224" customWidth="1"/>
    <col min="7687" max="7691" width="7.54296875" style="224" customWidth="1"/>
    <col min="7692" max="7692" width="63.54296875" style="224" customWidth="1"/>
    <col min="7693" max="7693" width="32.54296875" style="224" customWidth="1"/>
    <col min="7694" max="7936" width="11.453125" style="224"/>
    <col min="7937" max="7937" width="2.1796875" style="224" customWidth="1"/>
    <col min="7938" max="7939" width="6.1796875" style="224" customWidth="1"/>
    <col min="7940" max="7940" width="54.1796875" style="224" customWidth="1"/>
    <col min="7941" max="7941" width="15.453125" style="224" customWidth="1"/>
    <col min="7942" max="7942" width="13.453125" style="224" customWidth="1"/>
    <col min="7943" max="7947" width="7.54296875" style="224" customWidth="1"/>
    <col min="7948" max="7948" width="63.54296875" style="224" customWidth="1"/>
    <col min="7949" max="7949" width="32.54296875" style="224" customWidth="1"/>
    <col min="7950" max="8192" width="11.453125" style="224"/>
    <col min="8193" max="8193" width="2.1796875" style="224" customWidth="1"/>
    <col min="8194" max="8195" width="6.1796875" style="224" customWidth="1"/>
    <col min="8196" max="8196" width="54.1796875" style="224" customWidth="1"/>
    <col min="8197" max="8197" width="15.453125" style="224" customWidth="1"/>
    <col min="8198" max="8198" width="13.453125" style="224" customWidth="1"/>
    <col min="8199" max="8203" width="7.54296875" style="224" customWidth="1"/>
    <col min="8204" max="8204" width="63.54296875" style="224" customWidth="1"/>
    <col min="8205" max="8205" width="32.54296875" style="224" customWidth="1"/>
    <col min="8206" max="8448" width="11.453125" style="224"/>
    <col min="8449" max="8449" width="2.1796875" style="224" customWidth="1"/>
    <col min="8450" max="8451" width="6.1796875" style="224" customWidth="1"/>
    <col min="8452" max="8452" width="54.1796875" style="224" customWidth="1"/>
    <col min="8453" max="8453" width="15.453125" style="224" customWidth="1"/>
    <col min="8454" max="8454" width="13.453125" style="224" customWidth="1"/>
    <col min="8455" max="8459" width="7.54296875" style="224" customWidth="1"/>
    <col min="8460" max="8460" width="63.54296875" style="224" customWidth="1"/>
    <col min="8461" max="8461" width="32.54296875" style="224" customWidth="1"/>
    <col min="8462" max="8704" width="11.453125" style="224"/>
    <col min="8705" max="8705" width="2.1796875" style="224" customWidth="1"/>
    <col min="8706" max="8707" width="6.1796875" style="224" customWidth="1"/>
    <col min="8708" max="8708" width="54.1796875" style="224" customWidth="1"/>
    <col min="8709" max="8709" width="15.453125" style="224" customWidth="1"/>
    <col min="8710" max="8710" width="13.453125" style="224" customWidth="1"/>
    <col min="8711" max="8715" width="7.54296875" style="224" customWidth="1"/>
    <col min="8716" max="8716" width="63.54296875" style="224" customWidth="1"/>
    <col min="8717" max="8717" width="32.54296875" style="224" customWidth="1"/>
    <col min="8718" max="8960" width="11.453125" style="224"/>
    <col min="8961" max="8961" width="2.1796875" style="224" customWidth="1"/>
    <col min="8962" max="8963" width="6.1796875" style="224" customWidth="1"/>
    <col min="8964" max="8964" width="54.1796875" style="224" customWidth="1"/>
    <col min="8965" max="8965" width="15.453125" style="224" customWidth="1"/>
    <col min="8966" max="8966" width="13.453125" style="224" customWidth="1"/>
    <col min="8967" max="8971" width="7.54296875" style="224" customWidth="1"/>
    <col min="8972" max="8972" width="63.54296875" style="224" customWidth="1"/>
    <col min="8973" max="8973" width="32.54296875" style="224" customWidth="1"/>
    <col min="8974" max="9216" width="11.453125" style="224"/>
    <col min="9217" max="9217" width="2.1796875" style="224" customWidth="1"/>
    <col min="9218" max="9219" width="6.1796875" style="224" customWidth="1"/>
    <col min="9220" max="9220" width="54.1796875" style="224" customWidth="1"/>
    <col min="9221" max="9221" width="15.453125" style="224" customWidth="1"/>
    <col min="9222" max="9222" width="13.453125" style="224" customWidth="1"/>
    <col min="9223" max="9227" width="7.54296875" style="224" customWidth="1"/>
    <col min="9228" max="9228" width="63.54296875" style="224" customWidth="1"/>
    <col min="9229" max="9229" width="32.54296875" style="224" customWidth="1"/>
    <col min="9230" max="9472" width="11.453125" style="224"/>
    <col min="9473" max="9473" width="2.1796875" style="224" customWidth="1"/>
    <col min="9474" max="9475" width="6.1796875" style="224" customWidth="1"/>
    <col min="9476" max="9476" width="54.1796875" style="224" customWidth="1"/>
    <col min="9477" max="9477" width="15.453125" style="224" customWidth="1"/>
    <col min="9478" max="9478" width="13.453125" style="224" customWidth="1"/>
    <col min="9479" max="9483" width="7.54296875" style="224" customWidth="1"/>
    <col min="9484" max="9484" width="63.54296875" style="224" customWidth="1"/>
    <col min="9485" max="9485" width="32.54296875" style="224" customWidth="1"/>
    <col min="9486" max="9728" width="11.453125" style="224"/>
    <col min="9729" max="9729" width="2.1796875" style="224" customWidth="1"/>
    <col min="9730" max="9731" width="6.1796875" style="224" customWidth="1"/>
    <col min="9732" max="9732" width="54.1796875" style="224" customWidth="1"/>
    <col min="9733" max="9733" width="15.453125" style="224" customWidth="1"/>
    <col min="9734" max="9734" width="13.453125" style="224" customWidth="1"/>
    <col min="9735" max="9739" width="7.54296875" style="224" customWidth="1"/>
    <col min="9740" max="9740" width="63.54296875" style="224" customWidth="1"/>
    <col min="9741" max="9741" width="32.54296875" style="224" customWidth="1"/>
    <col min="9742" max="9984" width="11.453125" style="224"/>
    <col min="9985" max="9985" width="2.1796875" style="224" customWidth="1"/>
    <col min="9986" max="9987" width="6.1796875" style="224" customWidth="1"/>
    <col min="9988" max="9988" width="54.1796875" style="224" customWidth="1"/>
    <col min="9989" max="9989" width="15.453125" style="224" customWidth="1"/>
    <col min="9990" max="9990" width="13.453125" style="224" customWidth="1"/>
    <col min="9991" max="9995" width="7.54296875" style="224" customWidth="1"/>
    <col min="9996" max="9996" width="63.54296875" style="224" customWidth="1"/>
    <col min="9997" max="9997" width="32.54296875" style="224" customWidth="1"/>
    <col min="9998" max="10240" width="11.453125" style="224"/>
    <col min="10241" max="10241" width="2.1796875" style="224" customWidth="1"/>
    <col min="10242" max="10243" width="6.1796875" style="224" customWidth="1"/>
    <col min="10244" max="10244" width="54.1796875" style="224" customWidth="1"/>
    <col min="10245" max="10245" width="15.453125" style="224" customWidth="1"/>
    <col min="10246" max="10246" width="13.453125" style="224" customWidth="1"/>
    <col min="10247" max="10251" width="7.54296875" style="224" customWidth="1"/>
    <col min="10252" max="10252" width="63.54296875" style="224" customWidth="1"/>
    <col min="10253" max="10253" width="32.54296875" style="224" customWidth="1"/>
    <col min="10254" max="10496" width="11.453125" style="224"/>
    <col min="10497" max="10497" width="2.1796875" style="224" customWidth="1"/>
    <col min="10498" max="10499" width="6.1796875" style="224" customWidth="1"/>
    <col min="10500" max="10500" width="54.1796875" style="224" customWidth="1"/>
    <col min="10501" max="10501" width="15.453125" style="224" customWidth="1"/>
    <col min="10502" max="10502" width="13.453125" style="224" customWidth="1"/>
    <col min="10503" max="10507" width="7.54296875" style="224" customWidth="1"/>
    <col min="10508" max="10508" width="63.54296875" style="224" customWidth="1"/>
    <col min="10509" max="10509" width="32.54296875" style="224" customWidth="1"/>
    <col min="10510" max="10752" width="11.453125" style="224"/>
    <col min="10753" max="10753" width="2.1796875" style="224" customWidth="1"/>
    <col min="10754" max="10755" width="6.1796875" style="224" customWidth="1"/>
    <col min="10756" max="10756" width="54.1796875" style="224" customWidth="1"/>
    <col min="10757" max="10757" width="15.453125" style="224" customWidth="1"/>
    <col min="10758" max="10758" width="13.453125" style="224" customWidth="1"/>
    <col min="10759" max="10763" width="7.54296875" style="224" customWidth="1"/>
    <col min="10764" max="10764" width="63.54296875" style="224" customWidth="1"/>
    <col min="10765" max="10765" width="32.54296875" style="224" customWidth="1"/>
    <col min="10766" max="11008" width="11.453125" style="224"/>
    <col min="11009" max="11009" width="2.1796875" style="224" customWidth="1"/>
    <col min="11010" max="11011" width="6.1796875" style="224" customWidth="1"/>
    <col min="11012" max="11012" width="54.1796875" style="224" customWidth="1"/>
    <col min="11013" max="11013" width="15.453125" style="224" customWidth="1"/>
    <col min="11014" max="11014" width="13.453125" style="224" customWidth="1"/>
    <col min="11015" max="11019" width="7.54296875" style="224" customWidth="1"/>
    <col min="11020" max="11020" width="63.54296875" style="224" customWidth="1"/>
    <col min="11021" max="11021" width="32.54296875" style="224" customWidth="1"/>
    <col min="11022" max="11264" width="11.453125" style="224"/>
    <col min="11265" max="11265" width="2.1796875" style="224" customWidth="1"/>
    <col min="11266" max="11267" width="6.1796875" style="224" customWidth="1"/>
    <col min="11268" max="11268" width="54.1796875" style="224" customWidth="1"/>
    <col min="11269" max="11269" width="15.453125" style="224" customWidth="1"/>
    <col min="11270" max="11270" width="13.453125" style="224" customWidth="1"/>
    <col min="11271" max="11275" width="7.54296875" style="224" customWidth="1"/>
    <col min="11276" max="11276" width="63.54296875" style="224" customWidth="1"/>
    <col min="11277" max="11277" width="32.54296875" style="224" customWidth="1"/>
    <col min="11278" max="11520" width="11.453125" style="224"/>
    <col min="11521" max="11521" width="2.1796875" style="224" customWidth="1"/>
    <col min="11522" max="11523" width="6.1796875" style="224" customWidth="1"/>
    <col min="11524" max="11524" width="54.1796875" style="224" customWidth="1"/>
    <col min="11525" max="11525" width="15.453125" style="224" customWidth="1"/>
    <col min="11526" max="11526" width="13.453125" style="224" customWidth="1"/>
    <col min="11527" max="11531" width="7.54296875" style="224" customWidth="1"/>
    <col min="11532" max="11532" width="63.54296875" style="224" customWidth="1"/>
    <col min="11533" max="11533" width="32.54296875" style="224" customWidth="1"/>
    <col min="11534" max="11776" width="11.453125" style="224"/>
    <col min="11777" max="11777" width="2.1796875" style="224" customWidth="1"/>
    <col min="11778" max="11779" width="6.1796875" style="224" customWidth="1"/>
    <col min="11780" max="11780" width="54.1796875" style="224" customWidth="1"/>
    <col min="11781" max="11781" width="15.453125" style="224" customWidth="1"/>
    <col min="11782" max="11782" width="13.453125" style="224" customWidth="1"/>
    <col min="11783" max="11787" width="7.54296875" style="224" customWidth="1"/>
    <col min="11788" max="11788" width="63.54296875" style="224" customWidth="1"/>
    <col min="11789" max="11789" width="32.54296875" style="224" customWidth="1"/>
    <col min="11790" max="12032" width="11.453125" style="224"/>
    <col min="12033" max="12033" width="2.1796875" style="224" customWidth="1"/>
    <col min="12034" max="12035" width="6.1796875" style="224" customWidth="1"/>
    <col min="12036" max="12036" width="54.1796875" style="224" customWidth="1"/>
    <col min="12037" max="12037" width="15.453125" style="224" customWidth="1"/>
    <col min="12038" max="12038" width="13.453125" style="224" customWidth="1"/>
    <col min="12039" max="12043" width="7.54296875" style="224" customWidth="1"/>
    <col min="12044" max="12044" width="63.54296875" style="224" customWidth="1"/>
    <col min="12045" max="12045" width="32.54296875" style="224" customWidth="1"/>
    <col min="12046" max="12288" width="11.453125" style="224"/>
    <col min="12289" max="12289" width="2.1796875" style="224" customWidth="1"/>
    <col min="12290" max="12291" width="6.1796875" style="224" customWidth="1"/>
    <col min="12292" max="12292" width="54.1796875" style="224" customWidth="1"/>
    <col min="12293" max="12293" width="15.453125" style="224" customWidth="1"/>
    <col min="12294" max="12294" width="13.453125" style="224" customWidth="1"/>
    <col min="12295" max="12299" width="7.54296875" style="224" customWidth="1"/>
    <col min="12300" max="12300" width="63.54296875" style="224" customWidth="1"/>
    <col min="12301" max="12301" width="32.54296875" style="224" customWidth="1"/>
    <col min="12302" max="12544" width="11.453125" style="224"/>
    <col min="12545" max="12545" width="2.1796875" style="224" customWidth="1"/>
    <col min="12546" max="12547" width="6.1796875" style="224" customWidth="1"/>
    <col min="12548" max="12548" width="54.1796875" style="224" customWidth="1"/>
    <col min="12549" max="12549" width="15.453125" style="224" customWidth="1"/>
    <col min="12550" max="12550" width="13.453125" style="224" customWidth="1"/>
    <col min="12551" max="12555" width="7.54296875" style="224" customWidth="1"/>
    <col min="12556" max="12556" width="63.54296875" style="224" customWidth="1"/>
    <col min="12557" max="12557" width="32.54296875" style="224" customWidth="1"/>
    <col min="12558" max="12800" width="11.453125" style="224"/>
    <col min="12801" max="12801" width="2.1796875" style="224" customWidth="1"/>
    <col min="12802" max="12803" width="6.1796875" style="224" customWidth="1"/>
    <col min="12804" max="12804" width="54.1796875" style="224" customWidth="1"/>
    <col min="12805" max="12805" width="15.453125" style="224" customWidth="1"/>
    <col min="12806" max="12806" width="13.453125" style="224" customWidth="1"/>
    <col min="12807" max="12811" width="7.54296875" style="224" customWidth="1"/>
    <col min="12812" max="12812" width="63.54296875" style="224" customWidth="1"/>
    <col min="12813" max="12813" width="32.54296875" style="224" customWidth="1"/>
    <col min="12814" max="13056" width="11.453125" style="224"/>
    <col min="13057" max="13057" width="2.1796875" style="224" customWidth="1"/>
    <col min="13058" max="13059" width="6.1796875" style="224" customWidth="1"/>
    <col min="13060" max="13060" width="54.1796875" style="224" customWidth="1"/>
    <col min="13061" max="13061" width="15.453125" style="224" customWidth="1"/>
    <col min="13062" max="13062" width="13.453125" style="224" customWidth="1"/>
    <col min="13063" max="13067" width="7.54296875" style="224" customWidth="1"/>
    <col min="13068" max="13068" width="63.54296875" style="224" customWidth="1"/>
    <col min="13069" max="13069" width="32.54296875" style="224" customWidth="1"/>
    <col min="13070" max="13312" width="11.453125" style="224"/>
    <col min="13313" max="13313" width="2.1796875" style="224" customWidth="1"/>
    <col min="13314" max="13315" width="6.1796875" style="224" customWidth="1"/>
    <col min="13316" max="13316" width="54.1796875" style="224" customWidth="1"/>
    <col min="13317" max="13317" width="15.453125" style="224" customWidth="1"/>
    <col min="13318" max="13318" width="13.453125" style="224" customWidth="1"/>
    <col min="13319" max="13323" width="7.54296875" style="224" customWidth="1"/>
    <col min="13324" max="13324" width="63.54296875" style="224" customWidth="1"/>
    <col min="13325" max="13325" width="32.54296875" style="224" customWidth="1"/>
    <col min="13326" max="13568" width="11.453125" style="224"/>
    <col min="13569" max="13569" width="2.1796875" style="224" customWidth="1"/>
    <col min="13570" max="13571" width="6.1796875" style="224" customWidth="1"/>
    <col min="13572" max="13572" width="54.1796875" style="224" customWidth="1"/>
    <col min="13573" max="13573" width="15.453125" style="224" customWidth="1"/>
    <col min="13574" max="13574" width="13.453125" style="224" customWidth="1"/>
    <col min="13575" max="13579" width="7.54296875" style="224" customWidth="1"/>
    <col min="13580" max="13580" width="63.54296875" style="224" customWidth="1"/>
    <col min="13581" max="13581" width="32.54296875" style="224" customWidth="1"/>
    <col min="13582" max="13824" width="11.453125" style="224"/>
    <col min="13825" max="13825" width="2.1796875" style="224" customWidth="1"/>
    <col min="13826" max="13827" width="6.1796875" style="224" customWidth="1"/>
    <col min="13828" max="13828" width="54.1796875" style="224" customWidth="1"/>
    <col min="13829" max="13829" width="15.453125" style="224" customWidth="1"/>
    <col min="13830" max="13830" width="13.453125" style="224" customWidth="1"/>
    <col min="13831" max="13835" width="7.54296875" style="224" customWidth="1"/>
    <col min="13836" max="13836" width="63.54296875" style="224" customWidth="1"/>
    <col min="13837" max="13837" width="32.54296875" style="224" customWidth="1"/>
    <col min="13838" max="14080" width="11.453125" style="224"/>
    <col min="14081" max="14081" width="2.1796875" style="224" customWidth="1"/>
    <col min="14082" max="14083" width="6.1796875" style="224" customWidth="1"/>
    <col min="14084" max="14084" width="54.1796875" style="224" customWidth="1"/>
    <col min="14085" max="14085" width="15.453125" style="224" customWidth="1"/>
    <col min="14086" max="14086" width="13.453125" style="224" customWidth="1"/>
    <col min="14087" max="14091" width="7.54296875" style="224" customWidth="1"/>
    <col min="14092" max="14092" width="63.54296875" style="224" customWidth="1"/>
    <col min="14093" max="14093" width="32.54296875" style="224" customWidth="1"/>
    <col min="14094" max="14336" width="11.453125" style="224"/>
    <col min="14337" max="14337" width="2.1796875" style="224" customWidth="1"/>
    <col min="14338" max="14339" width="6.1796875" style="224" customWidth="1"/>
    <col min="14340" max="14340" width="54.1796875" style="224" customWidth="1"/>
    <col min="14341" max="14341" width="15.453125" style="224" customWidth="1"/>
    <col min="14342" max="14342" width="13.453125" style="224" customWidth="1"/>
    <col min="14343" max="14347" width="7.54296875" style="224" customWidth="1"/>
    <col min="14348" max="14348" width="63.54296875" style="224" customWidth="1"/>
    <col min="14349" max="14349" width="32.54296875" style="224" customWidth="1"/>
    <col min="14350" max="14592" width="11.453125" style="224"/>
    <col min="14593" max="14593" width="2.1796875" style="224" customWidth="1"/>
    <col min="14594" max="14595" width="6.1796875" style="224" customWidth="1"/>
    <col min="14596" max="14596" width="54.1796875" style="224" customWidth="1"/>
    <col min="14597" max="14597" width="15.453125" style="224" customWidth="1"/>
    <col min="14598" max="14598" width="13.453125" style="224" customWidth="1"/>
    <col min="14599" max="14603" width="7.54296875" style="224" customWidth="1"/>
    <col min="14604" max="14604" width="63.54296875" style="224" customWidth="1"/>
    <col min="14605" max="14605" width="32.54296875" style="224" customWidth="1"/>
    <col min="14606" max="14848" width="11.453125" style="224"/>
    <col min="14849" max="14849" width="2.1796875" style="224" customWidth="1"/>
    <col min="14850" max="14851" width="6.1796875" style="224" customWidth="1"/>
    <col min="14852" max="14852" width="54.1796875" style="224" customWidth="1"/>
    <col min="14853" max="14853" width="15.453125" style="224" customWidth="1"/>
    <col min="14854" max="14854" width="13.453125" style="224" customWidth="1"/>
    <col min="14855" max="14859" width="7.54296875" style="224" customWidth="1"/>
    <col min="14860" max="14860" width="63.54296875" style="224" customWidth="1"/>
    <col min="14861" max="14861" width="32.54296875" style="224" customWidth="1"/>
    <col min="14862" max="15104" width="11.453125" style="224"/>
    <col min="15105" max="15105" width="2.1796875" style="224" customWidth="1"/>
    <col min="15106" max="15107" width="6.1796875" style="224" customWidth="1"/>
    <col min="15108" max="15108" width="54.1796875" style="224" customWidth="1"/>
    <col min="15109" max="15109" width="15.453125" style="224" customWidth="1"/>
    <col min="15110" max="15110" width="13.453125" style="224" customWidth="1"/>
    <col min="15111" max="15115" width="7.54296875" style="224" customWidth="1"/>
    <col min="15116" max="15116" width="63.54296875" style="224" customWidth="1"/>
    <col min="15117" max="15117" width="32.54296875" style="224" customWidth="1"/>
    <col min="15118" max="15360" width="11.453125" style="224"/>
    <col min="15361" max="15361" width="2.1796875" style="224" customWidth="1"/>
    <col min="15362" max="15363" width="6.1796875" style="224" customWidth="1"/>
    <col min="15364" max="15364" width="54.1796875" style="224" customWidth="1"/>
    <col min="15365" max="15365" width="15.453125" style="224" customWidth="1"/>
    <col min="15366" max="15366" width="13.453125" style="224" customWidth="1"/>
    <col min="15367" max="15371" width="7.54296875" style="224" customWidth="1"/>
    <col min="15372" max="15372" width="63.54296875" style="224" customWidth="1"/>
    <col min="15373" max="15373" width="32.54296875" style="224" customWidth="1"/>
    <col min="15374" max="15616" width="11.453125" style="224"/>
    <col min="15617" max="15617" width="2.1796875" style="224" customWidth="1"/>
    <col min="15618" max="15619" width="6.1796875" style="224" customWidth="1"/>
    <col min="15620" max="15620" width="54.1796875" style="224" customWidth="1"/>
    <col min="15621" max="15621" width="15.453125" style="224" customWidth="1"/>
    <col min="15622" max="15622" width="13.453125" style="224" customWidth="1"/>
    <col min="15623" max="15627" width="7.54296875" style="224" customWidth="1"/>
    <col min="15628" max="15628" width="63.54296875" style="224" customWidth="1"/>
    <col min="15629" max="15629" width="32.54296875" style="224" customWidth="1"/>
    <col min="15630" max="15872" width="11.453125" style="224"/>
    <col min="15873" max="15873" width="2.1796875" style="224" customWidth="1"/>
    <col min="15874" max="15875" width="6.1796875" style="224" customWidth="1"/>
    <col min="15876" max="15876" width="54.1796875" style="224" customWidth="1"/>
    <col min="15877" max="15877" width="15.453125" style="224" customWidth="1"/>
    <col min="15878" max="15878" width="13.453125" style="224" customWidth="1"/>
    <col min="15879" max="15883" width="7.54296875" style="224" customWidth="1"/>
    <col min="15884" max="15884" width="63.54296875" style="224" customWidth="1"/>
    <col min="15885" max="15885" width="32.54296875" style="224" customWidth="1"/>
    <col min="15886" max="16128" width="11.453125" style="224"/>
    <col min="16129" max="16129" width="2.1796875" style="224" customWidth="1"/>
    <col min="16130" max="16131" width="6.1796875" style="224" customWidth="1"/>
    <col min="16132" max="16132" width="54.1796875" style="224" customWidth="1"/>
    <col min="16133" max="16133" width="15.453125" style="224" customWidth="1"/>
    <col min="16134" max="16134" width="13.453125" style="224" customWidth="1"/>
    <col min="16135" max="16139" width="7.54296875" style="224" customWidth="1"/>
    <col min="16140" max="16140" width="63.54296875" style="224" customWidth="1"/>
    <col min="16141" max="16141" width="32.54296875" style="224" customWidth="1"/>
    <col min="16142" max="16384" width="11.453125" style="224"/>
  </cols>
  <sheetData>
    <row r="1" spans="1:14" ht="15" customHeight="1" thickBot="1" x14ac:dyDescent="0.3"/>
    <row r="2" spans="1:14" s="210" customFormat="1" ht="50.15" customHeight="1" thickBot="1" x14ac:dyDescent="0.3">
      <c r="B2" s="772" t="s">
        <v>670</v>
      </c>
      <c r="C2" s="773"/>
      <c r="D2" s="773"/>
      <c r="E2" s="773"/>
      <c r="F2" s="773"/>
      <c r="G2" s="773"/>
      <c r="H2" s="773"/>
      <c r="I2" s="773"/>
      <c r="J2" s="773"/>
      <c r="K2" s="773"/>
      <c r="L2" s="773"/>
      <c r="M2" s="774"/>
    </row>
    <row r="3" spans="1:14" s="210" customFormat="1" ht="15" customHeight="1" x14ac:dyDescent="0.25">
      <c r="A3" s="401"/>
      <c r="B3" s="798" t="str">
        <f>"Référence: "&amp;'Template change log &amp; approval'!B7</f>
        <v>Référence: 87212869-ACQ-GRP-EN-006</v>
      </c>
      <c r="C3" s="798"/>
      <c r="D3" s="798"/>
      <c r="E3" s="798"/>
      <c r="F3" s="798"/>
      <c r="G3" s="798"/>
      <c r="H3" s="798"/>
      <c r="I3" s="798"/>
      <c r="J3" s="798"/>
      <c r="K3" s="798"/>
      <c r="L3" s="798"/>
      <c r="M3" s="798"/>
    </row>
    <row r="4" spans="1:14" s="210" customFormat="1" ht="15" customHeight="1" x14ac:dyDescent="0.25">
      <c r="A4" s="401"/>
      <c r="B4" s="401"/>
      <c r="D4" s="401"/>
      <c r="E4" s="401"/>
      <c r="F4" s="401"/>
      <c r="G4" s="401"/>
      <c r="H4" s="401"/>
      <c r="I4" s="401"/>
      <c r="J4" s="401"/>
      <c r="K4" s="401"/>
    </row>
    <row r="5" spans="1:14" s="210" customFormat="1" x14ac:dyDescent="0.25">
      <c r="B5" s="756" t="s">
        <v>714</v>
      </c>
      <c r="C5" s="756"/>
      <c r="D5" s="756"/>
      <c r="E5" s="756"/>
      <c r="F5" s="756"/>
      <c r="G5" s="756"/>
      <c r="H5" s="756"/>
      <c r="I5" s="756"/>
      <c r="J5" s="756"/>
      <c r="K5" s="756"/>
      <c r="L5" s="756"/>
      <c r="M5" s="756"/>
    </row>
    <row r="6" spans="1:14" ht="15" customHeight="1" thickBot="1" x14ac:dyDescent="0.3">
      <c r="B6" s="238"/>
    </row>
    <row r="7" spans="1:14" ht="33.75" customHeight="1" thickBot="1" x14ac:dyDescent="0.3">
      <c r="B7" s="775" t="s">
        <v>175</v>
      </c>
      <c r="C7" s="776"/>
      <c r="D7" s="776"/>
      <c r="E7" s="776"/>
      <c r="F7" s="776"/>
      <c r="G7" s="776"/>
      <c r="H7" s="776"/>
      <c r="I7" s="776"/>
      <c r="J7" s="776"/>
      <c r="K7" s="776"/>
      <c r="L7" s="776"/>
      <c r="M7" s="777"/>
    </row>
    <row r="8" spans="1:14" s="219" customFormat="1" ht="7.5" customHeight="1" x14ac:dyDescent="0.25">
      <c r="C8" s="220"/>
      <c r="D8" s="221"/>
      <c r="E8" s="221"/>
      <c r="M8" s="222"/>
    </row>
    <row r="9" spans="1:14" s="219" customFormat="1" ht="7.5" customHeight="1" thickBot="1" x14ac:dyDescent="0.3">
      <c r="C9" s="220"/>
      <c r="D9" s="221"/>
      <c r="E9" s="221"/>
      <c r="M9" s="222"/>
    </row>
    <row r="10" spans="1:14" ht="18" customHeight="1" thickBot="1" x14ac:dyDescent="0.3">
      <c r="B10" s="778" t="s">
        <v>110</v>
      </c>
      <c r="C10" s="779"/>
      <c r="D10" s="779"/>
      <c r="E10" s="779"/>
      <c r="F10" s="223" t="s">
        <v>111</v>
      </c>
      <c r="G10" s="780" t="s">
        <v>112</v>
      </c>
      <c r="H10" s="780"/>
      <c r="I10" s="781"/>
      <c r="J10" s="781"/>
      <c r="K10" s="781"/>
      <c r="L10" s="782"/>
      <c r="M10" s="783" t="s">
        <v>936</v>
      </c>
    </row>
    <row r="11" spans="1:14" s="225" customFormat="1" ht="38.15" customHeight="1" x14ac:dyDescent="0.25">
      <c r="B11" s="786"/>
      <c r="C11" s="787"/>
      <c r="D11" s="787"/>
      <c r="E11" s="787"/>
      <c r="F11" s="32"/>
      <c r="G11" s="788" t="s">
        <v>113</v>
      </c>
      <c r="H11" s="792" t="s">
        <v>747</v>
      </c>
      <c r="I11" s="795" t="s">
        <v>746</v>
      </c>
      <c r="J11" s="795" t="s">
        <v>114</v>
      </c>
      <c r="K11" s="795" t="s">
        <v>115</v>
      </c>
      <c r="L11" s="795" t="s">
        <v>116</v>
      </c>
      <c r="M11" s="784"/>
    </row>
    <row r="12" spans="1:14" s="226" customFormat="1" ht="18" customHeight="1" x14ac:dyDescent="0.25">
      <c r="B12" s="496"/>
      <c r="C12" s="497"/>
      <c r="D12" s="497"/>
      <c r="E12" s="498" t="s">
        <v>937</v>
      </c>
      <c r="F12" s="33">
        <v>1</v>
      </c>
      <c r="G12" s="789"/>
      <c r="H12" s="793"/>
      <c r="I12" s="796"/>
      <c r="J12" s="796"/>
      <c r="K12" s="796"/>
      <c r="L12" s="796"/>
      <c r="M12" s="784"/>
    </row>
    <row r="13" spans="1:14" s="226" customFormat="1" ht="18" customHeight="1" x14ac:dyDescent="0.25">
      <c r="B13" s="499"/>
      <c r="C13" s="500"/>
      <c r="D13" s="500"/>
      <c r="E13" s="501" t="s">
        <v>938</v>
      </c>
      <c r="F13" s="34">
        <v>2</v>
      </c>
      <c r="G13" s="789"/>
      <c r="H13" s="793"/>
      <c r="I13" s="796"/>
      <c r="J13" s="796"/>
      <c r="K13" s="796"/>
      <c r="L13" s="796"/>
      <c r="M13" s="784"/>
    </row>
    <row r="14" spans="1:14" s="226" customFormat="1" ht="18" customHeight="1" thickBot="1" x14ac:dyDescent="0.3">
      <c r="B14" s="801"/>
      <c r="C14" s="802"/>
      <c r="D14" s="802"/>
      <c r="E14" s="802"/>
      <c r="F14" s="803"/>
      <c r="G14" s="790"/>
      <c r="H14" s="793"/>
      <c r="I14" s="796"/>
      <c r="J14" s="796"/>
      <c r="K14" s="796"/>
      <c r="L14" s="796"/>
      <c r="M14" s="785"/>
    </row>
    <row r="15" spans="1:14" ht="39" customHeight="1" thickBot="1" x14ac:dyDescent="0.3">
      <c r="B15" s="804" t="s">
        <v>117</v>
      </c>
      <c r="C15" s="805"/>
      <c r="D15" s="805"/>
      <c r="E15" s="806"/>
      <c r="F15" s="227" t="s">
        <v>111</v>
      </c>
      <c r="G15" s="791"/>
      <c r="H15" s="794"/>
      <c r="I15" s="797"/>
      <c r="J15" s="797"/>
      <c r="K15" s="797"/>
      <c r="L15" s="797"/>
      <c r="M15" s="502" t="s">
        <v>118</v>
      </c>
      <c r="N15" s="35"/>
    </row>
    <row r="16" spans="1:14" s="226" customFormat="1" ht="18" customHeight="1" thickBot="1" x14ac:dyDescent="0.3">
      <c r="B16" s="228"/>
      <c r="C16" s="228"/>
      <c r="D16" s="228"/>
      <c r="E16" s="228"/>
      <c r="F16" s="228"/>
      <c r="G16" s="228"/>
      <c r="H16" s="228"/>
      <c r="I16" s="228"/>
      <c r="J16" s="228"/>
      <c r="K16" s="228"/>
      <c r="L16" s="228"/>
      <c r="M16" s="229"/>
    </row>
    <row r="17" spans="2:13" ht="18" customHeight="1" x14ac:dyDescent="0.25">
      <c r="B17" s="36">
        <v>1</v>
      </c>
      <c r="C17" s="231" t="s">
        <v>119</v>
      </c>
      <c r="D17" s="232"/>
      <c r="E17" s="232"/>
      <c r="F17" s="233"/>
      <c r="G17" s="233"/>
      <c r="H17" s="233"/>
      <c r="I17" s="233"/>
      <c r="J17" s="233"/>
      <c r="K17" s="233"/>
      <c r="L17" s="233"/>
      <c r="M17" s="234"/>
    </row>
    <row r="18" spans="2:13" ht="18" customHeight="1" x14ac:dyDescent="0.25">
      <c r="B18" s="503"/>
      <c r="C18" s="504" t="s">
        <v>120</v>
      </c>
      <c r="D18" s="807" t="s">
        <v>121</v>
      </c>
      <c r="E18" s="808"/>
      <c r="F18" s="335">
        <v>2</v>
      </c>
      <c r="G18" s="336"/>
      <c r="H18" s="456"/>
      <c r="I18" s="505"/>
      <c r="J18" s="505"/>
      <c r="K18" s="505"/>
      <c r="L18" s="337"/>
      <c r="M18" s="339" t="s">
        <v>444</v>
      </c>
    </row>
    <row r="19" spans="2:13" ht="18" customHeight="1" x14ac:dyDescent="0.25">
      <c r="B19" s="506">
        <v>2</v>
      </c>
      <c r="C19" s="507" t="s">
        <v>123</v>
      </c>
      <c r="D19" s="508"/>
      <c r="E19" s="508"/>
      <c r="F19" s="457"/>
      <c r="G19" s="457"/>
      <c r="H19" s="457"/>
      <c r="I19" s="457"/>
      <c r="J19" s="457"/>
      <c r="K19" s="457"/>
      <c r="L19" s="457"/>
      <c r="M19" s="509"/>
    </row>
    <row r="20" spans="2:13" ht="18" customHeight="1" x14ac:dyDescent="0.25">
      <c r="B20" s="503"/>
      <c r="C20" s="504" t="s">
        <v>124</v>
      </c>
      <c r="D20" s="807" t="s">
        <v>125</v>
      </c>
      <c r="E20" s="808"/>
      <c r="F20" s="338">
        <v>1</v>
      </c>
      <c r="G20" s="336" t="s">
        <v>54</v>
      </c>
      <c r="H20" s="460" t="s">
        <v>54</v>
      </c>
      <c r="I20" s="505"/>
      <c r="J20" s="505"/>
      <c r="K20" s="505"/>
      <c r="L20" s="337"/>
      <c r="M20" s="339" t="s">
        <v>126</v>
      </c>
    </row>
    <row r="21" spans="2:13" ht="18" customHeight="1" x14ac:dyDescent="0.25">
      <c r="B21" s="506">
        <v>3</v>
      </c>
      <c r="C21" s="507" t="s">
        <v>127</v>
      </c>
      <c r="D21" s="508"/>
      <c r="E21" s="508"/>
      <c r="F21" s="457"/>
      <c r="G21" s="457"/>
      <c r="H21" s="457"/>
      <c r="I21" s="457"/>
      <c r="J21" s="457"/>
      <c r="K21" s="457"/>
      <c r="L21" s="457"/>
      <c r="M21" s="509"/>
    </row>
    <row r="22" spans="2:13" ht="18" customHeight="1" x14ac:dyDescent="0.25">
      <c r="B22" s="503"/>
      <c r="C22" s="504" t="s">
        <v>128</v>
      </c>
      <c r="D22" s="807" t="s">
        <v>129</v>
      </c>
      <c r="E22" s="808"/>
      <c r="F22" s="338">
        <v>1</v>
      </c>
      <c r="G22" s="336" t="s">
        <v>54</v>
      </c>
      <c r="H22" s="460" t="s">
        <v>54</v>
      </c>
      <c r="I22" s="505" t="s">
        <v>54</v>
      </c>
      <c r="J22" s="505" t="s">
        <v>130</v>
      </c>
      <c r="K22" s="505"/>
      <c r="L22" s="337" t="s">
        <v>54</v>
      </c>
      <c r="M22" s="339"/>
    </row>
    <row r="23" spans="2:13" ht="18" customHeight="1" x14ac:dyDescent="0.25">
      <c r="B23" s="503"/>
      <c r="C23" s="510" t="s">
        <v>131</v>
      </c>
      <c r="D23" s="809" t="s">
        <v>738</v>
      </c>
      <c r="E23" s="810"/>
      <c r="F23" s="455">
        <v>1</v>
      </c>
      <c r="G23" s="336" t="s">
        <v>54</v>
      </c>
      <c r="H23" s="460" t="s">
        <v>54</v>
      </c>
      <c r="I23" s="505"/>
      <c r="J23" s="505"/>
      <c r="K23" s="505"/>
      <c r="L23" s="337" t="s">
        <v>54</v>
      </c>
      <c r="M23" s="339" t="s">
        <v>132</v>
      </c>
    </row>
    <row r="24" spans="2:13" ht="36" customHeight="1" x14ac:dyDescent="0.25">
      <c r="B24" s="503"/>
      <c r="C24" s="504" t="s">
        <v>133</v>
      </c>
      <c r="D24" s="811" t="s">
        <v>134</v>
      </c>
      <c r="E24" s="812"/>
      <c r="F24" s="335">
        <v>2</v>
      </c>
      <c r="G24" s="336"/>
      <c r="H24" s="456"/>
      <c r="I24" s="505"/>
      <c r="J24" s="505"/>
      <c r="K24" s="505"/>
      <c r="L24" s="337"/>
      <c r="M24" s="339" t="s">
        <v>444</v>
      </c>
    </row>
    <row r="25" spans="2:13" ht="18" customHeight="1" x14ac:dyDescent="0.25">
      <c r="B25" s="506">
        <v>4</v>
      </c>
      <c r="C25" s="507" t="s">
        <v>135</v>
      </c>
      <c r="D25" s="508"/>
      <c r="E25" s="508"/>
      <c r="F25" s="457"/>
      <c r="G25" s="457"/>
      <c r="H25" s="457"/>
      <c r="I25" s="457"/>
      <c r="J25" s="457"/>
      <c r="K25" s="457"/>
      <c r="L25" s="457"/>
      <c r="M25" s="509"/>
    </row>
    <row r="26" spans="2:13" ht="18" customHeight="1" x14ac:dyDescent="0.25">
      <c r="B26" s="503"/>
      <c r="C26" s="504" t="s">
        <v>136</v>
      </c>
      <c r="D26" s="807" t="s">
        <v>137</v>
      </c>
      <c r="E26" s="808"/>
      <c r="F26" s="338">
        <v>1</v>
      </c>
      <c r="G26" s="336" t="s">
        <v>54</v>
      </c>
      <c r="H26" s="460" t="s">
        <v>54</v>
      </c>
      <c r="I26" s="505"/>
      <c r="J26" s="505"/>
      <c r="K26" s="505" t="s">
        <v>130</v>
      </c>
      <c r="L26" s="337" t="s">
        <v>54</v>
      </c>
      <c r="M26" s="37" t="s">
        <v>138</v>
      </c>
    </row>
    <row r="27" spans="2:13" ht="18" customHeight="1" x14ac:dyDescent="0.25">
      <c r="B27" s="506">
        <v>5</v>
      </c>
      <c r="C27" s="507" t="s">
        <v>139</v>
      </c>
      <c r="D27" s="508"/>
      <c r="E27" s="508"/>
      <c r="F27" s="457"/>
      <c r="G27" s="457"/>
      <c r="H27" s="457"/>
      <c r="I27" s="457"/>
      <c r="J27" s="457"/>
      <c r="K27" s="457"/>
      <c r="L27" s="457"/>
      <c r="M27" s="509"/>
    </row>
    <row r="28" spans="2:13" ht="18" customHeight="1" x14ac:dyDescent="0.25">
      <c r="B28" s="503"/>
      <c r="C28" s="504"/>
      <c r="D28" s="799" t="s">
        <v>396</v>
      </c>
      <c r="E28" s="800"/>
      <c r="F28" s="340"/>
      <c r="G28" s="511"/>
      <c r="H28" s="458"/>
      <c r="I28" s="458"/>
      <c r="J28" s="458"/>
      <c r="K28" s="458"/>
      <c r="L28" s="512"/>
      <c r="M28" s="513"/>
    </row>
    <row r="29" spans="2:13" ht="18" customHeight="1" x14ac:dyDescent="0.25">
      <c r="B29" s="503"/>
      <c r="C29" s="504" t="s">
        <v>140</v>
      </c>
      <c r="D29" s="807" t="s">
        <v>141</v>
      </c>
      <c r="E29" s="808"/>
      <c r="F29" s="338">
        <v>1</v>
      </c>
      <c r="G29" s="336" t="s">
        <v>54</v>
      </c>
      <c r="H29" s="460" t="s">
        <v>54</v>
      </c>
      <c r="I29" s="505" t="s">
        <v>54</v>
      </c>
      <c r="J29" s="505" t="s">
        <v>54</v>
      </c>
      <c r="K29" s="505" t="s">
        <v>54</v>
      </c>
      <c r="L29" s="341" t="s">
        <v>54</v>
      </c>
      <c r="M29" s="342" t="s">
        <v>645</v>
      </c>
    </row>
    <row r="30" spans="2:13" ht="18" customHeight="1" x14ac:dyDescent="0.25">
      <c r="B30" s="503"/>
      <c r="C30" s="504" t="s">
        <v>142</v>
      </c>
      <c r="D30" s="807" t="s">
        <v>143</v>
      </c>
      <c r="E30" s="808"/>
      <c r="F30" s="338">
        <v>1</v>
      </c>
      <c r="G30" s="336" t="s">
        <v>54</v>
      </c>
      <c r="H30" s="460" t="s">
        <v>54</v>
      </c>
      <c r="I30" s="505" t="s">
        <v>54</v>
      </c>
      <c r="J30" s="505"/>
      <c r="K30" s="505" t="s">
        <v>54</v>
      </c>
      <c r="L30" s="341" t="s">
        <v>54</v>
      </c>
      <c r="M30" s="342" t="s">
        <v>144</v>
      </c>
    </row>
    <row r="31" spans="2:13" ht="18" customHeight="1" x14ac:dyDescent="0.25">
      <c r="B31" s="503"/>
      <c r="C31" s="504" t="s">
        <v>145</v>
      </c>
      <c r="D31" s="807" t="s">
        <v>146</v>
      </c>
      <c r="E31" s="808"/>
      <c r="F31" s="335">
        <v>2</v>
      </c>
      <c r="G31" s="336" t="s">
        <v>54</v>
      </c>
      <c r="H31" s="456"/>
      <c r="I31" s="505"/>
      <c r="J31" s="505"/>
      <c r="K31" s="505"/>
      <c r="L31" s="341" t="s">
        <v>54</v>
      </c>
      <c r="M31" s="381"/>
    </row>
    <row r="32" spans="2:13" ht="18" customHeight="1" x14ac:dyDescent="0.25">
      <c r="B32" s="503"/>
      <c r="C32" s="504"/>
      <c r="D32" s="815" t="s">
        <v>147</v>
      </c>
      <c r="E32" s="816"/>
      <c r="F32" s="340"/>
      <c r="G32" s="511"/>
      <c r="H32" s="458"/>
      <c r="I32" s="458"/>
      <c r="J32" s="458"/>
      <c r="K32" s="458"/>
      <c r="L32" s="512"/>
      <c r="M32" s="513"/>
    </row>
    <row r="33" spans="2:13" ht="18" customHeight="1" x14ac:dyDescent="0.25">
      <c r="B33" s="503"/>
      <c r="C33" s="504" t="s">
        <v>148</v>
      </c>
      <c r="D33" s="807" t="s">
        <v>141</v>
      </c>
      <c r="E33" s="808"/>
      <c r="F33" s="338">
        <v>1</v>
      </c>
      <c r="G33" s="336" t="s">
        <v>54</v>
      </c>
      <c r="H33" s="460" t="s">
        <v>54</v>
      </c>
      <c r="I33" s="505" t="s">
        <v>54</v>
      </c>
      <c r="J33" s="505" t="s">
        <v>54</v>
      </c>
      <c r="K33" s="505"/>
      <c r="L33" s="341" t="s">
        <v>54</v>
      </c>
      <c r="M33" s="342"/>
    </row>
    <row r="34" spans="2:13" ht="18" customHeight="1" x14ac:dyDescent="0.25">
      <c r="B34" s="503"/>
      <c r="C34" s="504" t="s">
        <v>149</v>
      </c>
      <c r="D34" s="807" t="s">
        <v>143</v>
      </c>
      <c r="E34" s="808"/>
      <c r="F34" s="338">
        <v>1</v>
      </c>
      <c r="G34" s="336" t="s">
        <v>54</v>
      </c>
      <c r="H34" s="460" t="s">
        <v>54</v>
      </c>
      <c r="I34" s="505" t="s">
        <v>130</v>
      </c>
      <c r="J34" s="505"/>
      <c r="K34" s="505"/>
      <c r="L34" s="341" t="s">
        <v>54</v>
      </c>
      <c r="M34" s="342" t="s">
        <v>150</v>
      </c>
    </row>
    <row r="35" spans="2:13" ht="18" customHeight="1" x14ac:dyDescent="0.25">
      <c r="B35" s="503"/>
      <c r="C35" s="504" t="s">
        <v>151</v>
      </c>
      <c r="D35" s="807" t="s">
        <v>146</v>
      </c>
      <c r="E35" s="808"/>
      <c r="F35" s="335">
        <v>2</v>
      </c>
      <c r="G35" s="336"/>
      <c r="H35" s="456"/>
      <c r="I35" s="505"/>
      <c r="J35" s="505"/>
      <c r="K35" s="505"/>
      <c r="L35" s="341" t="s">
        <v>54</v>
      </c>
      <c r="M35" s="342"/>
    </row>
    <row r="36" spans="2:13" ht="18" customHeight="1" x14ac:dyDescent="0.25">
      <c r="B36" s="506">
        <v>6</v>
      </c>
      <c r="C36" s="507" t="s">
        <v>152</v>
      </c>
      <c r="D36" s="508"/>
      <c r="E36" s="508"/>
      <c r="F36" s="457"/>
      <c r="G36" s="457"/>
      <c r="H36" s="457"/>
      <c r="I36" s="457"/>
      <c r="J36" s="457"/>
      <c r="K36" s="457"/>
      <c r="L36" s="457"/>
      <c r="M36" s="509"/>
    </row>
    <row r="37" spans="2:13" ht="18" customHeight="1" x14ac:dyDescent="0.25">
      <c r="B37" s="503"/>
      <c r="C37" s="504" t="s">
        <v>153</v>
      </c>
      <c r="D37" s="807" t="s">
        <v>154</v>
      </c>
      <c r="E37" s="808"/>
      <c r="F37" s="338">
        <v>1</v>
      </c>
      <c r="G37" s="336" t="s">
        <v>54</v>
      </c>
      <c r="H37" s="456"/>
      <c r="I37" s="514"/>
      <c r="J37" s="514"/>
      <c r="K37" s="514"/>
      <c r="L37" s="343"/>
      <c r="M37" s="344" t="s">
        <v>155</v>
      </c>
    </row>
    <row r="38" spans="2:13" ht="18" customHeight="1" x14ac:dyDescent="0.25">
      <c r="B38" s="503"/>
      <c r="C38" s="510" t="s">
        <v>156</v>
      </c>
      <c r="D38" s="515" t="s">
        <v>739</v>
      </c>
      <c r="E38" s="516"/>
      <c r="F38" s="455">
        <v>1</v>
      </c>
      <c r="G38" s="345" t="s">
        <v>54</v>
      </c>
      <c r="H38" s="459"/>
      <c r="I38" s="514"/>
      <c r="J38" s="514"/>
      <c r="K38" s="514" t="s">
        <v>54</v>
      </c>
      <c r="L38" s="343" t="s">
        <v>54</v>
      </c>
      <c r="M38" s="342" t="s">
        <v>157</v>
      </c>
    </row>
    <row r="39" spans="2:13" ht="18" customHeight="1" x14ac:dyDescent="0.25">
      <c r="B39" s="503"/>
      <c r="C39" s="510" t="s">
        <v>158</v>
      </c>
      <c r="D39" s="515" t="s">
        <v>740</v>
      </c>
      <c r="E39" s="516"/>
      <c r="F39" s="455">
        <v>1</v>
      </c>
      <c r="G39" s="345" t="s">
        <v>54</v>
      </c>
      <c r="H39" s="459"/>
      <c r="I39" s="514"/>
      <c r="J39" s="514"/>
      <c r="K39" s="514" t="s">
        <v>54</v>
      </c>
      <c r="L39" s="343"/>
      <c r="M39" s="342" t="s">
        <v>646</v>
      </c>
    </row>
    <row r="40" spans="2:13" ht="18" customHeight="1" x14ac:dyDescent="0.25">
      <c r="B40" s="506">
        <v>7</v>
      </c>
      <c r="C40" s="507" t="s">
        <v>159</v>
      </c>
      <c r="D40" s="508"/>
      <c r="E40" s="508"/>
      <c r="F40" s="457"/>
      <c r="G40" s="457"/>
      <c r="H40" s="457"/>
      <c r="I40" s="457"/>
      <c r="J40" s="457"/>
      <c r="K40" s="457"/>
      <c r="L40" s="457"/>
      <c r="M40" s="509"/>
    </row>
    <row r="41" spans="2:13" ht="18" customHeight="1" x14ac:dyDescent="0.25">
      <c r="B41" s="503"/>
      <c r="C41" s="504" t="s">
        <v>160</v>
      </c>
      <c r="D41" s="807" t="s">
        <v>161</v>
      </c>
      <c r="E41" s="808"/>
      <c r="F41" s="338">
        <v>1</v>
      </c>
      <c r="G41" s="345" t="s">
        <v>54</v>
      </c>
      <c r="H41" s="461" t="s">
        <v>54</v>
      </c>
      <c r="I41" s="514"/>
      <c r="J41" s="514"/>
      <c r="K41" s="514" t="s">
        <v>54</v>
      </c>
      <c r="L41" s="346" t="s">
        <v>54</v>
      </c>
      <c r="M41" s="339"/>
    </row>
    <row r="42" spans="2:13" ht="18" customHeight="1" x14ac:dyDescent="0.25">
      <c r="B42" s="503"/>
      <c r="C42" s="504" t="s">
        <v>162</v>
      </c>
      <c r="D42" s="807" t="s">
        <v>163</v>
      </c>
      <c r="E42" s="808"/>
      <c r="F42" s="335">
        <v>2</v>
      </c>
      <c r="G42" s="345"/>
      <c r="H42" s="459"/>
      <c r="I42" s="514"/>
      <c r="J42" s="514"/>
      <c r="K42" s="514"/>
      <c r="L42" s="346"/>
      <c r="M42" s="339" t="s">
        <v>122</v>
      </c>
    </row>
    <row r="43" spans="2:13" ht="18" customHeight="1" x14ac:dyDescent="0.25">
      <c r="B43" s="506">
        <v>8</v>
      </c>
      <c r="C43" s="507" t="s">
        <v>164</v>
      </c>
      <c r="D43" s="508"/>
      <c r="E43" s="508"/>
      <c r="F43" s="457"/>
      <c r="G43" s="457"/>
      <c r="H43" s="457"/>
      <c r="I43" s="457"/>
      <c r="J43" s="457"/>
      <c r="K43" s="457"/>
      <c r="L43" s="457"/>
      <c r="M43" s="509"/>
    </row>
    <row r="44" spans="2:13" ht="18" customHeight="1" x14ac:dyDescent="0.25">
      <c r="B44" s="503"/>
      <c r="C44" s="504" t="s">
        <v>165</v>
      </c>
      <c r="D44" s="813" t="s">
        <v>397</v>
      </c>
      <c r="E44" s="814"/>
      <c r="F44" s="338">
        <v>1</v>
      </c>
      <c r="G44" s="345" t="s">
        <v>54</v>
      </c>
      <c r="H44" s="461" t="s">
        <v>54</v>
      </c>
      <c r="I44" s="514"/>
      <c r="J44" s="514"/>
      <c r="K44" s="514" t="s">
        <v>54</v>
      </c>
      <c r="L44" s="346" t="s">
        <v>54</v>
      </c>
      <c r="M44" s="339" t="s">
        <v>166</v>
      </c>
    </row>
    <row r="45" spans="2:13" ht="18" customHeight="1" x14ac:dyDescent="0.25">
      <c r="B45" s="503"/>
      <c r="C45" s="504" t="s">
        <v>167</v>
      </c>
      <c r="D45" s="813" t="s">
        <v>168</v>
      </c>
      <c r="E45" s="814"/>
      <c r="F45" s="335">
        <v>2</v>
      </c>
      <c r="G45" s="345"/>
      <c r="H45" s="459"/>
      <c r="I45" s="514"/>
      <c r="J45" s="514"/>
      <c r="K45" s="514"/>
      <c r="L45" s="517" t="s">
        <v>54</v>
      </c>
      <c r="M45" s="339" t="s">
        <v>647</v>
      </c>
    </row>
    <row r="46" spans="2:13" ht="18" customHeight="1" x14ac:dyDescent="0.25">
      <c r="B46" s="506">
        <v>9</v>
      </c>
      <c r="C46" s="507" t="s">
        <v>169</v>
      </c>
      <c r="D46" s="508"/>
      <c r="E46" s="508"/>
      <c r="F46" s="457"/>
      <c r="G46" s="457"/>
      <c r="H46" s="457"/>
      <c r="I46" s="457"/>
      <c r="J46" s="457"/>
      <c r="K46" s="457"/>
      <c r="L46" s="457"/>
      <c r="M46" s="509"/>
    </row>
    <row r="47" spans="2:13" ht="18" customHeight="1" thickBot="1" x14ac:dyDescent="0.3">
      <c r="B47" s="347"/>
      <c r="C47" s="348" t="s">
        <v>170</v>
      </c>
      <c r="D47" s="820" t="s">
        <v>171</v>
      </c>
      <c r="E47" s="821"/>
      <c r="F47" s="338">
        <v>1</v>
      </c>
      <c r="G47" s="349" t="s">
        <v>54</v>
      </c>
      <c r="H47" s="462" t="s">
        <v>54</v>
      </c>
      <c r="I47" s="350" t="s">
        <v>54</v>
      </c>
      <c r="J47" s="350"/>
      <c r="K47" s="350" t="s">
        <v>54</v>
      </c>
      <c r="L47" s="351" t="s">
        <v>54</v>
      </c>
      <c r="M47" s="342" t="s">
        <v>144</v>
      </c>
    </row>
    <row r="48" spans="2:13" s="219" customFormat="1" ht="7.5" customHeight="1" thickBot="1" x14ac:dyDescent="0.3">
      <c r="C48" s="220"/>
      <c r="D48" s="221"/>
      <c r="E48" s="221"/>
      <c r="M48" s="222"/>
    </row>
    <row r="49" spans="2:13" s="219" customFormat="1" ht="16" thickBot="1" x14ac:dyDescent="0.3">
      <c r="B49" s="817" t="s">
        <v>939</v>
      </c>
      <c r="C49" s="818"/>
      <c r="D49" s="818"/>
      <c r="E49" s="818"/>
      <c r="F49" s="818"/>
      <c r="G49" s="818"/>
      <c r="H49" s="818"/>
      <c r="I49" s="818"/>
      <c r="J49" s="818"/>
      <c r="K49" s="818"/>
      <c r="L49" s="818"/>
      <c r="M49" s="819"/>
    </row>
    <row r="50" spans="2:13" s="219" customFormat="1" ht="7.5" customHeight="1" thickBot="1" x14ac:dyDescent="0.3">
      <c r="C50" s="220"/>
      <c r="D50" s="221"/>
      <c r="E50" s="221"/>
      <c r="M50" s="222"/>
    </row>
    <row r="51" spans="2:13" s="219" customFormat="1" ht="16" thickBot="1" x14ac:dyDescent="0.3">
      <c r="B51" s="817" t="s">
        <v>940</v>
      </c>
      <c r="C51" s="818"/>
      <c r="D51" s="818"/>
      <c r="E51" s="818"/>
      <c r="F51" s="818"/>
      <c r="G51" s="818"/>
      <c r="H51" s="818"/>
      <c r="I51" s="818"/>
      <c r="J51" s="818"/>
      <c r="K51" s="818"/>
      <c r="L51" s="818"/>
      <c r="M51" s="819"/>
    </row>
    <row r="52" spans="2:13" s="219" customFormat="1" ht="7.5" customHeight="1" thickBot="1" x14ac:dyDescent="0.3">
      <c r="C52" s="220"/>
      <c r="D52" s="221"/>
      <c r="E52" s="221"/>
      <c r="M52" s="222"/>
    </row>
    <row r="53" spans="2:13" ht="32.25" customHeight="1" thickBot="1" x14ac:dyDescent="0.3">
      <c r="B53" s="817" t="s">
        <v>648</v>
      </c>
      <c r="C53" s="818"/>
      <c r="D53" s="818"/>
      <c r="E53" s="818"/>
      <c r="F53" s="818"/>
      <c r="G53" s="818"/>
      <c r="H53" s="818"/>
      <c r="I53" s="818"/>
      <c r="J53" s="818"/>
      <c r="K53" s="818"/>
      <c r="L53" s="818"/>
      <c r="M53" s="819"/>
    </row>
    <row r="54" spans="2:13" s="219" customFormat="1" ht="7.5" customHeight="1" thickBot="1" x14ac:dyDescent="0.3">
      <c r="B54" s="235"/>
      <c r="C54" s="220"/>
      <c r="D54" s="221"/>
      <c r="E54" s="221"/>
      <c r="M54" s="222"/>
    </row>
    <row r="55" spans="2:13" s="219" customFormat="1" x14ac:dyDescent="0.25">
      <c r="B55" s="822" t="s">
        <v>172</v>
      </c>
      <c r="C55" s="823"/>
      <c r="D55" s="823"/>
      <c r="E55" s="823"/>
      <c r="F55" s="823"/>
      <c r="G55" s="823"/>
      <c r="H55" s="823"/>
      <c r="I55" s="823"/>
      <c r="J55" s="823"/>
      <c r="K55" s="823"/>
      <c r="L55" s="823"/>
      <c r="M55" s="824"/>
    </row>
    <row r="56" spans="2:13" s="219" customFormat="1" ht="36" customHeight="1" thickBot="1" x14ac:dyDescent="0.3">
      <c r="B56" s="236"/>
      <c r="C56" s="825" t="s">
        <v>749</v>
      </c>
      <c r="D56" s="826"/>
      <c r="E56" s="826"/>
      <c r="F56" s="826"/>
      <c r="G56" s="826"/>
      <c r="H56" s="826"/>
      <c r="I56" s="826"/>
      <c r="J56" s="826"/>
      <c r="K56" s="826"/>
      <c r="L56" s="826"/>
      <c r="M56" s="827"/>
    </row>
    <row r="57" spans="2:13" s="219" customFormat="1" ht="7.5" customHeight="1" thickBot="1" x14ac:dyDescent="0.3">
      <c r="C57" s="220"/>
      <c r="D57" s="221"/>
      <c r="E57" s="221"/>
      <c r="M57" s="222"/>
    </row>
    <row r="58" spans="2:13" ht="16" thickBot="1" x14ac:dyDescent="0.3">
      <c r="B58" s="817" t="s">
        <v>173</v>
      </c>
      <c r="C58" s="818"/>
      <c r="D58" s="818"/>
      <c r="E58" s="818"/>
      <c r="F58" s="818"/>
      <c r="G58" s="818"/>
      <c r="H58" s="818"/>
      <c r="I58" s="818"/>
      <c r="J58" s="818"/>
      <c r="K58" s="818"/>
      <c r="L58" s="818"/>
      <c r="M58" s="819"/>
    </row>
    <row r="59" spans="2:13" ht="7.5" customHeight="1" thickBot="1" x14ac:dyDescent="0.3"/>
    <row r="60" spans="2:13" ht="32.25" customHeight="1" thickBot="1" x14ac:dyDescent="0.3">
      <c r="B60" s="817" t="s">
        <v>748</v>
      </c>
      <c r="C60" s="818"/>
      <c r="D60" s="818"/>
      <c r="E60" s="818"/>
      <c r="F60" s="818"/>
      <c r="G60" s="818"/>
      <c r="H60" s="818"/>
      <c r="I60" s="818"/>
      <c r="J60" s="818"/>
      <c r="K60" s="818"/>
      <c r="L60" s="818"/>
      <c r="M60" s="819"/>
    </row>
    <row r="61" spans="2:13" ht="9.75" customHeight="1" thickBot="1" x14ac:dyDescent="0.3"/>
    <row r="62" spans="2:13" ht="16" thickBot="1" x14ac:dyDescent="0.3">
      <c r="B62" s="817" t="s">
        <v>174</v>
      </c>
      <c r="C62" s="818"/>
      <c r="D62" s="818"/>
      <c r="E62" s="818"/>
      <c r="F62" s="818"/>
      <c r="G62" s="818"/>
      <c r="H62" s="818"/>
      <c r="I62" s="818"/>
      <c r="J62" s="818"/>
      <c r="K62" s="818"/>
      <c r="L62" s="818"/>
      <c r="M62" s="819"/>
    </row>
  </sheetData>
  <mergeCells count="44">
    <mergeCell ref="B58:M58"/>
    <mergeCell ref="B60:M60"/>
    <mergeCell ref="B62:M62"/>
    <mergeCell ref="D47:E47"/>
    <mergeCell ref="B49:M49"/>
    <mergeCell ref="B51:M51"/>
    <mergeCell ref="B53:M53"/>
    <mergeCell ref="B55:M55"/>
    <mergeCell ref="C56:M56"/>
    <mergeCell ref="D45:E45"/>
    <mergeCell ref="D29:E29"/>
    <mergeCell ref="D30:E30"/>
    <mergeCell ref="D31:E31"/>
    <mergeCell ref="D32:E32"/>
    <mergeCell ref="D33:E33"/>
    <mergeCell ref="D34:E34"/>
    <mergeCell ref="D35:E35"/>
    <mergeCell ref="D37:E37"/>
    <mergeCell ref="D41:E41"/>
    <mergeCell ref="D42:E42"/>
    <mergeCell ref="D44:E44"/>
    <mergeCell ref="D28:E28"/>
    <mergeCell ref="J11:J15"/>
    <mergeCell ref="K11:K15"/>
    <mergeCell ref="L11:L15"/>
    <mergeCell ref="B14:F14"/>
    <mergeCell ref="B15:E15"/>
    <mergeCell ref="D18:E18"/>
    <mergeCell ref="D20:E20"/>
    <mergeCell ref="D22:E22"/>
    <mergeCell ref="D23:E23"/>
    <mergeCell ref="D24:E24"/>
    <mergeCell ref="D26:E26"/>
    <mergeCell ref="B2:M2"/>
    <mergeCell ref="B5:M5"/>
    <mergeCell ref="B7:M7"/>
    <mergeCell ref="B10:E10"/>
    <mergeCell ref="G10:L10"/>
    <mergeCell ref="M10:M14"/>
    <mergeCell ref="B11:E11"/>
    <mergeCell ref="G11:G15"/>
    <mergeCell ref="H11:H15"/>
    <mergeCell ref="I11:I15"/>
    <mergeCell ref="B3:M3"/>
  </mergeCells>
  <pageMargins left="0" right="0" top="0" bottom="0" header="0" footer="0"/>
  <pageSetup paperSize="9" scale="4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zoomScaleNormal="100" workbookViewId="0">
      <selection activeCell="B4" sqref="B4"/>
    </sheetView>
  </sheetViews>
  <sheetFormatPr baseColWidth="10" defaultColWidth="11.453125" defaultRowHeight="15.5" x14ac:dyDescent="0.25"/>
  <cols>
    <col min="1" max="1" width="2.1796875" style="224" customWidth="1"/>
    <col min="2" max="2" width="6.1796875" style="224" customWidth="1"/>
    <col min="3" max="3" width="6.1796875" style="237" customWidth="1"/>
    <col min="4" max="4" width="54.1796875" style="238" customWidth="1"/>
    <col min="5" max="5" width="25.54296875" style="238" customWidth="1"/>
    <col min="6" max="6" width="13.453125" style="224" customWidth="1"/>
    <col min="7" max="12" width="7.54296875" style="224" customWidth="1"/>
    <col min="13" max="13" width="63.54296875" style="239" customWidth="1"/>
    <col min="14" max="255" width="11.453125" style="224"/>
    <col min="256" max="256" width="2.1796875" style="224" customWidth="1"/>
    <col min="257" max="258" width="6.1796875" style="224" customWidth="1"/>
    <col min="259" max="259" width="54.1796875" style="224" customWidth="1"/>
    <col min="260" max="260" width="15.453125" style="224" customWidth="1"/>
    <col min="261" max="261" width="13.453125" style="224" customWidth="1"/>
    <col min="262" max="266" width="7.54296875" style="224" customWidth="1"/>
    <col min="267" max="267" width="63.54296875" style="224" customWidth="1"/>
    <col min="268" max="268" width="32.54296875" style="224" customWidth="1"/>
    <col min="269" max="511" width="11.453125" style="224"/>
    <col min="512" max="512" width="2.1796875" style="224" customWidth="1"/>
    <col min="513" max="514" width="6.1796875" style="224" customWidth="1"/>
    <col min="515" max="515" width="54.1796875" style="224" customWidth="1"/>
    <col min="516" max="516" width="15.453125" style="224" customWidth="1"/>
    <col min="517" max="517" width="13.453125" style="224" customWidth="1"/>
    <col min="518" max="522" width="7.54296875" style="224" customWidth="1"/>
    <col min="523" max="523" width="63.54296875" style="224" customWidth="1"/>
    <col min="524" max="524" width="32.54296875" style="224" customWidth="1"/>
    <col min="525" max="767" width="11.453125" style="224"/>
    <col min="768" max="768" width="2.1796875" style="224" customWidth="1"/>
    <col min="769" max="770" width="6.1796875" style="224" customWidth="1"/>
    <col min="771" max="771" width="54.1796875" style="224" customWidth="1"/>
    <col min="772" max="772" width="15.453125" style="224" customWidth="1"/>
    <col min="773" max="773" width="13.453125" style="224" customWidth="1"/>
    <col min="774" max="778" width="7.54296875" style="224" customWidth="1"/>
    <col min="779" max="779" width="63.54296875" style="224" customWidth="1"/>
    <col min="780" max="780" width="32.54296875" style="224" customWidth="1"/>
    <col min="781" max="1023" width="11.453125" style="224"/>
    <col min="1024" max="1024" width="2.1796875" style="224" customWidth="1"/>
    <col min="1025" max="1026" width="6.1796875" style="224" customWidth="1"/>
    <col min="1027" max="1027" width="54.1796875" style="224" customWidth="1"/>
    <col min="1028" max="1028" width="15.453125" style="224" customWidth="1"/>
    <col min="1029" max="1029" width="13.453125" style="224" customWidth="1"/>
    <col min="1030" max="1034" width="7.54296875" style="224" customWidth="1"/>
    <col min="1035" max="1035" width="63.54296875" style="224" customWidth="1"/>
    <col min="1036" max="1036" width="32.54296875" style="224" customWidth="1"/>
    <col min="1037" max="1279" width="11.453125" style="224"/>
    <col min="1280" max="1280" width="2.1796875" style="224" customWidth="1"/>
    <col min="1281" max="1282" width="6.1796875" style="224" customWidth="1"/>
    <col min="1283" max="1283" width="54.1796875" style="224" customWidth="1"/>
    <col min="1284" max="1284" width="15.453125" style="224" customWidth="1"/>
    <col min="1285" max="1285" width="13.453125" style="224" customWidth="1"/>
    <col min="1286" max="1290" width="7.54296875" style="224" customWidth="1"/>
    <col min="1291" max="1291" width="63.54296875" style="224" customWidth="1"/>
    <col min="1292" max="1292" width="32.54296875" style="224" customWidth="1"/>
    <col min="1293" max="1535" width="11.453125" style="224"/>
    <col min="1536" max="1536" width="2.1796875" style="224" customWidth="1"/>
    <col min="1537" max="1538" width="6.1796875" style="224" customWidth="1"/>
    <col min="1539" max="1539" width="54.1796875" style="224" customWidth="1"/>
    <col min="1540" max="1540" width="15.453125" style="224" customWidth="1"/>
    <col min="1541" max="1541" width="13.453125" style="224" customWidth="1"/>
    <col min="1542" max="1546" width="7.54296875" style="224" customWidth="1"/>
    <col min="1547" max="1547" width="63.54296875" style="224" customWidth="1"/>
    <col min="1548" max="1548" width="32.54296875" style="224" customWidth="1"/>
    <col min="1549" max="1791" width="11.453125" style="224"/>
    <col min="1792" max="1792" width="2.1796875" style="224" customWidth="1"/>
    <col min="1793" max="1794" width="6.1796875" style="224" customWidth="1"/>
    <col min="1795" max="1795" width="54.1796875" style="224" customWidth="1"/>
    <col min="1796" max="1796" width="15.453125" style="224" customWidth="1"/>
    <col min="1797" max="1797" width="13.453125" style="224" customWidth="1"/>
    <col min="1798" max="1802" width="7.54296875" style="224" customWidth="1"/>
    <col min="1803" max="1803" width="63.54296875" style="224" customWidth="1"/>
    <col min="1804" max="1804" width="32.54296875" style="224" customWidth="1"/>
    <col min="1805" max="2047" width="11.453125" style="224"/>
    <col min="2048" max="2048" width="2.1796875" style="224" customWidth="1"/>
    <col min="2049" max="2050" width="6.1796875" style="224" customWidth="1"/>
    <col min="2051" max="2051" width="54.1796875" style="224" customWidth="1"/>
    <col min="2052" max="2052" width="15.453125" style="224" customWidth="1"/>
    <col min="2053" max="2053" width="13.453125" style="224" customWidth="1"/>
    <col min="2054" max="2058" width="7.54296875" style="224" customWidth="1"/>
    <col min="2059" max="2059" width="63.54296875" style="224" customWidth="1"/>
    <col min="2060" max="2060" width="32.54296875" style="224" customWidth="1"/>
    <col min="2061" max="2303" width="11.453125" style="224"/>
    <col min="2304" max="2304" width="2.1796875" style="224" customWidth="1"/>
    <col min="2305" max="2306" width="6.1796875" style="224" customWidth="1"/>
    <col min="2307" max="2307" width="54.1796875" style="224" customWidth="1"/>
    <col min="2308" max="2308" width="15.453125" style="224" customWidth="1"/>
    <col min="2309" max="2309" width="13.453125" style="224" customWidth="1"/>
    <col min="2310" max="2314" width="7.54296875" style="224" customWidth="1"/>
    <col min="2315" max="2315" width="63.54296875" style="224" customWidth="1"/>
    <col min="2316" max="2316" width="32.54296875" style="224" customWidth="1"/>
    <col min="2317" max="2559" width="11.453125" style="224"/>
    <col min="2560" max="2560" width="2.1796875" style="224" customWidth="1"/>
    <col min="2561" max="2562" width="6.1796875" style="224" customWidth="1"/>
    <col min="2563" max="2563" width="54.1796875" style="224" customWidth="1"/>
    <col min="2564" max="2564" width="15.453125" style="224" customWidth="1"/>
    <col min="2565" max="2565" width="13.453125" style="224" customWidth="1"/>
    <col min="2566" max="2570" width="7.54296875" style="224" customWidth="1"/>
    <col min="2571" max="2571" width="63.54296875" style="224" customWidth="1"/>
    <col min="2572" max="2572" width="32.54296875" style="224" customWidth="1"/>
    <col min="2573" max="2815" width="11.453125" style="224"/>
    <col min="2816" max="2816" width="2.1796875" style="224" customWidth="1"/>
    <col min="2817" max="2818" width="6.1796875" style="224" customWidth="1"/>
    <col min="2819" max="2819" width="54.1796875" style="224" customWidth="1"/>
    <col min="2820" max="2820" width="15.453125" style="224" customWidth="1"/>
    <col min="2821" max="2821" width="13.453125" style="224" customWidth="1"/>
    <col min="2822" max="2826" width="7.54296875" style="224" customWidth="1"/>
    <col min="2827" max="2827" width="63.54296875" style="224" customWidth="1"/>
    <col min="2828" max="2828" width="32.54296875" style="224" customWidth="1"/>
    <col min="2829" max="3071" width="11.453125" style="224"/>
    <col min="3072" max="3072" width="2.1796875" style="224" customWidth="1"/>
    <col min="3073" max="3074" width="6.1796875" style="224" customWidth="1"/>
    <col min="3075" max="3075" width="54.1796875" style="224" customWidth="1"/>
    <col min="3076" max="3076" width="15.453125" style="224" customWidth="1"/>
    <col min="3077" max="3077" width="13.453125" style="224" customWidth="1"/>
    <col min="3078" max="3082" width="7.54296875" style="224" customWidth="1"/>
    <col min="3083" max="3083" width="63.54296875" style="224" customWidth="1"/>
    <col min="3084" max="3084" width="32.54296875" style="224" customWidth="1"/>
    <col min="3085" max="3327" width="11.453125" style="224"/>
    <col min="3328" max="3328" width="2.1796875" style="224" customWidth="1"/>
    <col min="3329" max="3330" width="6.1796875" style="224" customWidth="1"/>
    <col min="3331" max="3331" width="54.1796875" style="224" customWidth="1"/>
    <col min="3332" max="3332" width="15.453125" style="224" customWidth="1"/>
    <col min="3333" max="3333" width="13.453125" style="224" customWidth="1"/>
    <col min="3334" max="3338" width="7.54296875" style="224" customWidth="1"/>
    <col min="3339" max="3339" width="63.54296875" style="224" customWidth="1"/>
    <col min="3340" max="3340" width="32.54296875" style="224" customWidth="1"/>
    <col min="3341" max="3583" width="11.453125" style="224"/>
    <col min="3584" max="3584" width="2.1796875" style="224" customWidth="1"/>
    <col min="3585" max="3586" width="6.1796875" style="224" customWidth="1"/>
    <col min="3587" max="3587" width="54.1796875" style="224" customWidth="1"/>
    <col min="3588" max="3588" width="15.453125" style="224" customWidth="1"/>
    <col min="3589" max="3589" width="13.453125" style="224" customWidth="1"/>
    <col min="3590" max="3594" width="7.54296875" style="224" customWidth="1"/>
    <col min="3595" max="3595" width="63.54296875" style="224" customWidth="1"/>
    <col min="3596" max="3596" width="32.54296875" style="224" customWidth="1"/>
    <col min="3597" max="3839" width="11.453125" style="224"/>
    <col min="3840" max="3840" width="2.1796875" style="224" customWidth="1"/>
    <col min="3841" max="3842" width="6.1796875" style="224" customWidth="1"/>
    <col min="3843" max="3843" width="54.1796875" style="224" customWidth="1"/>
    <col min="3844" max="3844" width="15.453125" style="224" customWidth="1"/>
    <col min="3845" max="3845" width="13.453125" style="224" customWidth="1"/>
    <col min="3846" max="3850" width="7.54296875" style="224" customWidth="1"/>
    <col min="3851" max="3851" width="63.54296875" style="224" customWidth="1"/>
    <col min="3852" max="3852" width="32.54296875" style="224" customWidth="1"/>
    <col min="3853" max="4095" width="11.453125" style="224"/>
    <col min="4096" max="4096" width="2.1796875" style="224" customWidth="1"/>
    <col min="4097" max="4098" width="6.1796875" style="224" customWidth="1"/>
    <col min="4099" max="4099" width="54.1796875" style="224" customWidth="1"/>
    <col min="4100" max="4100" width="15.453125" style="224" customWidth="1"/>
    <col min="4101" max="4101" width="13.453125" style="224" customWidth="1"/>
    <col min="4102" max="4106" width="7.54296875" style="224" customWidth="1"/>
    <col min="4107" max="4107" width="63.54296875" style="224" customWidth="1"/>
    <col min="4108" max="4108" width="32.54296875" style="224" customWidth="1"/>
    <col min="4109" max="4351" width="11.453125" style="224"/>
    <col min="4352" max="4352" width="2.1796875" style="224" customWidth="1"/>
    <col min="4353" max="4354" width="6.1796875" style="224" customWidth="1"/>
    <col min="4355" max="4355" width="54.1796875" style="224" customWidth="1"/>
    <col min="4356" max="4356" width="15.453125" style="224" customWidth="1"/>
    <col min="4357" max="4357" width="13.453125" style="224" customWidth="1"/>
    <col min="4358" max="4362" width="7.54296875" style="224" customWidth="1"/>
    <col min="4363" max="4363" width="63.54296875" style="224" customWidth="1"/>
    <col min="4364" max="4364" width="32.54296875" style="224" customWidth="1"/>
    <col min="4365" max="4607" width="11.453125" style="224"/>
    <col min="4608" max="4608" width="2.1796875" style="224" customWidth="1"/>
    <col min="4609" max="4610" width="6.1796875" style="224" customWidth="1"/>
    <col min="4611" max="4611" width="54.1796875" style="224" customWidth="1"/>
    <col min="4612" max="4612" width="15.453125" style="224" customWidth="1"/>
    <col min="4613" max="4613" width="13.453125" style="224" customWidth="1"/>
    <col min="4614" max="4618" width="7.54296875" style="224" customWidth="1"/>
    <col min="4619" max="4619" width="63.54296875" style="224" customWidth="1"/>
    <col min="4620" max="4620" width="32.54296875" style="224" customWidth="1"/>
    <col min="4621" max="4863" width="11.453125" style="224"/>
    <col min="4864" max="4864" width="2.1796875" style="224" customWidth="1"/>
    <col min="4865" max="4866" width="6.1796875" style="224" customWidth="1"/>
    <col min="4867" max="4867" width="54.1796875" style="224" customWidth="1"/>
    <col min="4868" max="4868" width="15.453125" style="224" customWidth="1"/>
    <col min="4869" max="4869" width="13.453125" style="224" customWidth="1"/>
    <col min="4870" max="4874" width="7.54296875" style="224" customWidth="1"/>
    <col min="4875" max="4875" width="63.54296875" style="224" customWidth="1"/>
    <col min="4876" max="4876" width="32.54296875" style="224" customWidth="1"/>
    <col min="4877" max="5119" width="11.453125" style="224"/>
    <col min="5120" max="5120" width="2.1796875" style="224" customWidth="1"/>
    <col min="5121" max="5122" width="6.1796875" style="224" customWidth="1"/>
    <col min="5123" max="5123" width="54.1796875" style="224" customWidth="1"/>
    <col min="5124" max="5124" width="15.453125" style="224" customWidth="1"/>
    <col min="5125" max="5125" width="13.453125" style="224" customWidth="1"/>
    <col min="5126" max="5130" width="7.54296875" style="224" customWidth="1"/>
    <col min="5131" max="5131" width="63.54296875" style="224" customWidth="1"/>
    <col min="5132" max="5132" width="32.54296875" style="224" customWidth="1"/>
    <col min="5133" max="5375" width="11.453125" style="224"/>
    <col min="5376" max="5376" width="2.1796875" style="224" customWidth="1"/>
    <col min="5377" max="5378" width="6.1796875" style="224" customWidth="1"/>
    <col min="5379" max="5379" width="54.1796875" style="224" customWidth="1"/>
    <col min="5380" max="5380" width="15.453125" style="224" customWidth="1"/>
    <col min="5381" max="5381" width="13.453125" style="224" customWidth="1"/>
    <col min="5382" max="5386" width="7.54296875" style="224" customWidth="1"/>
    <col min="5387" max="5387" width="63.54296875" style="224" customWidth="1"/>
    <col min="5388" max="5388" width="32.54296875" style="224" customWidth="1"/>
    <col min="5389" max="5631" width="11.453125" style="224"/>
    <col min="5632" max="5632" width="2.1796875" style="224" customWidth="1"/>
    <col min="5633" max="5634" width="6.1796875" style="224" customWidth="1"/>
    <col min="5635" max="5635" width="54.1796875" style="224" customWidth="1"/>
    <col min="5636" max="5636" width="15.453125" style="224" customWidth="1"/>
    <col min="5637" max="5637" width="13.453125" style="224" customWidth="1"/>
    <col min="5638" max="5642" width="7.54296875" style="224" customWidth="1"/>
    <col min="5643" max="5643" width="63.54296875" style="224" customWidth="1"/>
    <col min="5644" max="5644" width="32.54296875" style="224" customWidth="1"/>
    <col min="5645" max="5887" width="11.453125" style="224"/>
    <col min="5888" max="5888" width="2.1796875" style="224" customWidth="1"/>
    <col min="5889" max="5890" width="6.1796875" style="224" customWidth="1"/>
    <col min="5891" max="5891" width="54.1796875" style="224" customWidth="1"/>
    <col min="5892" max="5892" width="15.453125" style="224" customWidth="1"/>
    <col min="5893" max="5893" width="13.453125" style="224" customWidth="1"/>
    <col min="5894" max="5898" width="7.54296875" style="224" customWidth="1"/>
    <col min="5899" max="5899" width="63.54296875" style="224" customWidth="1"/>
    <col min="5900" max="5900" width="32.54296875" style="224" customWidth="1"/>
    <col min="5901" max="6143" width="11.453125" style="224"/>
    <col min="6144" max="6144" width="2.1796875" style="224" customWidth="1"/>
    <col min="6145" max="6146" width="6.1796875" style="224" customWidth="1"/>
    <col min="6147" max="6147" width="54.1796875" style="224" customWidth="1"/>
    <col min="6148" max="6148" width="15.453125" style="224" customWidth="1"/>
    <col min="6149" max="6149" width="13.453125" style="224" customWidth="1"/>
    <col min="6150" max="6154" width="7.54296875" style="224" customWidth="1"/>
    <col min="6155" max="6155" width="63.54296875" style="224" customWidth="1"/>
    <col min="6156" max="6156" width="32.54296875" style="224" customWidth="1"/>
    <col min="6157" max="6399" width="11.453125" style="224"/>
    <col min="6400" max="6400" width="2.1796875" style="224" customWidth="1"/>
    <col min="6401" max="6402" width="6.1796875" style="224" customWidth="1"/>
    <col min="6403" max="6403" width="54.1796875" style="224" customWidth="1"/>
    <col min="6404" max="6404" width="15.453125" style="224" customWidth="1"/>
    <col min="6405" max="6405" width="13.453125" style="224" customWidth="1"/>
    <col min="6406" max="6410" width="7.54296875" style="224" customWidth="1"/>
    <col min="6411" max="6411" width="63.54296875" style="224" customWidth="1"/>
    <col min="6412" max="6412" width="32.54296875" style="224" customWidth="1"/>
    <col min="6413" max="6655" width="11.453125" style="224"/>
    <col min="6656" max="6656" width="2.1796875" style="224" customWidth="1"/>
    <col min="6657" max="6658" width="6.1796875" style="224" customWidth="1"/>
    <col min="6659" max="6659" width="54.1796875" style="224" customWidth="1"/>
    <col min="6660" max="6660" width="15.453125" style="224" customWidth="1"/>
    <col min="6661" max="6661" width="13.453125" style="224" customWidth="1"/>
    <col min="6662" max="6666" width="7.54296875" style="224" customWidth="1"/>
    <col min="6667" max="6667" width="63.54296875" style="224" customWidth="1"/>
    <col min="6668" max="6668" width="32.54296875" style="224" customWidth="1"/>
    <col min="6669" max="6911" width="11.453125" style="224"/>
    <col min="6912" max="6912" width="2.1796875" style="224" customWidth="1"/>
    <col min="6913" max="6914" width="6.1796875" style="224" customWidth="1"/>
    <col min="6915" max="6915" width="54.1796875" style="224" customWidth="1"/>
    <col min="6916" max="6916" width="15.453125" style="224" customWidth="1"/>
    <col min="6917" max="6917" width="13.453125" style="224" customWidth="1"/>
    <col min="6918" max="6922" width="7.54296875" style="224" customWidth="1"/>
    <col min="6923" max="6923" width="63.54296875" style="224" customWidth="1"/>
    <col min="6924" max="6924" width="32.54296875" style="224" customWidth="1"/>
    <col min="6925" max="7167" width="11.453125" style="224"/>
    <col min="7168" max="7168" width="2.1796875" style="224" customWidth="1"/>
    <col min="7169" max="7170" width="6.1796875" style="224" customWidth="1"/>
    <col min="7171" max="7171" width="54.1796875" style="224" customWidth="1"/>
    <col min="7172" max="7172" width="15.453125" style="224" customWidth="1"/>
    <col min="7173" max="7173" width="13.453125" style="224" customWidth="1"/>
    <col min="7174" max="7178" width="7.54296875" style="224" customWidth="1"/>
    <col min="7179" max="7179" width="63.54296875" style="224" customWidth="1"/>
    <col min="7180" max="7180" width="32.54296875" style="224" customWidth="1"/>
    <col min="7181" max="7423" width="11.453125" style="224"/>
    <col min="7424" max="7424" width="2.1796875" style="224" customWidth="1"/>
    <col min="7425" max="7426" width="6.1796875" style="224" customWidth="1"/>
    <col min="7427" max="7427" width="54.1796875" style="224" customWidth="1"/>
    <col min="7428" max="7428" width="15.453125" style="224" customWidth="1"/>
    <col min="7429" max="7429" width="13.453125" style="224" customWidth="1"/>
    <col min="7430" max="7434" width="7.54296875" style="224" customWidth="1"/>
    <col min="7435" max="7435" width="63.54296875" style="224" customWidth="1"/>
    <col min="7436" max="7436" width="32.54296875" style="224" customWidth="1"/>
    <col min="7437" max="7679" width="11.453125" style="224"/>
    <col min="7680" max="7680" width="2.1796875" style="224" customWidth="1"/>
    <col min="7681" max="7682" width="6.1796875" style="224" customWidth="1"/>
    <col min="7683" max="7683" width="54.1796875" style="224" customWidth="1"/>
    <col min="7684" max="7684" width="15.453125" style="224" customWidth="1"/>
    <col min="7685" max="7685" width="13.453125" style="224" customWidth="1"/>
    <col min="7686" max="7690" width="7.54296875" style="224" customWidth="1"/>
    <col min="7691" max="7691" width="63.54296875" style="224" customWidth="1"/>
    <col min="7692" max="7692" width="32.54296875" style="224" customWidth="1"/>
    <col min="7693" max="7935" width="11.453125" style="224"/>
    <col min="7936" max="7936" width="2.1796875" style="224" customWidth="1"/>
    <col min="7937" max="7938" width="6.1796875" style="224" customWidth="1"/>
    <col min="7939" max="7939" width="54.1796875" style="224" customWidth="1"/>
    <col min="7940" max="7940" width="15.453125" style="224" customWidth="1"/>
    <col min="7941" max="7941" width="13.453125" style="224" customWidth="1"/>
    <col min="7942" max="7946" width="7.54296875" style="224" customWidth="1"/>
    <col min="7947" max="7947" width="63.54296875" style="224" customWidth="1"/>
    <col min="7948" max="7948" width="32.54296875" style="224" customWidth="1"/>
    <col min="7949" max="8191" width="11.453125" style="224"/>
    <col min="8192" max="8192" width="2.1796875" style="224" customWidth="1"/>
    <col min="8193" max="8194" width="6.1796875" style="224" customWidth="1"/>
    <col min="8195" max="8195" width="54.1796875" style="224" customWidth="1"/>
    <col min="8196" max="8196" width="15.453125" style="224" customWidth="1"/>
    <col min="8197" max="8197" width="13.453125" style="224" customWidth="1"/>
    <col min="8198" max="8202" width="7.54296875" style="224" customWidth="1"/>
    <col min="8203" max="8203" width="63.54296875" style="224" customWidth="1"/>
    <col min="8204" max="8204" width="32.54296875" style="224" customWidth="1"/>
    <col min="8205" max="8447" width="11.453125" style="224"/>
    <col min="8448" max="8448" width="2.1796875" style="224" customWidth="1"/>
    <col min="8449" max="8450" width="6.1796875" style="224" customWidth="1"/>
    <col min="8451" max="8451" width="54.1796875" style="224" customWidth="1"/>
    <col min="8452" max="8452" width="15.453125" style="224" customWidth="1"/>
    <col min="8453" max="8453" width="13.453125" style="224" customWidth="1"/>
    <col min="8454" max="8458" width="7.54296875" style="224" customWidth="1"/>
    <col min="8459" max="8459" width="63.54296875" style="224" customWidth="1"/>
    <col min="8460" max="8460" width="32.54296875" style="224" customWidth="1"/>
    <col min="8461" max="8703" width="11.453125" style="224"/>
    <col min="8704" max="8704" width="2.1796875" style="224" customWidth="1"/>
    <col min="8705" max="8706" width="6.1796875" style="224" customWidth="1"/>
    <col min="8707" max="8707" width="54.1796875" style="224" customWidth="1"/>
    <col min="8708" max="8708" width="15.453125" style="224" customWidth="1"/>
    <col min="8709" max="8709" width="13.453125" style="224" customWidth="1"/>
    <col min="8710" max="8714" width="7.54296875" style="224" customWidth="1"/>
    <col min="8715" max="8715" width="63.54296875" style="224" customWidth="1"/>
    <col min="8716" max="8716" width="32.54296875" style="224" customWidth="1"/>
    <col min="8717" max="8959" width="11.453125" style="224"/>
    <col min="8960" max="8960" width="2.1796875" style="224" customWidth="1"/>
    <col min="8961" max="8962" width="6.1796875" style="224" customWidth="1"/>
    <col min="8963" max="8963" width="54.1796875" style="224" customWidth="1"/>
    <col min="8964" max="8964" width="15.453125" style="224" customWidth="1"/>
    <col min="8965" max="8965" width="13.453125" style="224" customWidth="1"/>
    <col min="8966" max="8970" width="7.54296875" style="224" customWidth="1"/>
    <col min="8971" max="8971" width="63.54296875" style="224" customWidth="1"/>
    <col min="8972" max="8972" width="32.54296875" style="224" customWidth="1"/>
    <col min="8973" max="9215" width="11.453125" style="224"/>
    <col min="9216" max="9216" width="2.1796875" style="224" customWidth="1"/>
    <col min="9217" max="9218" width="6.1796875" style="224" customWidth="1"/>
    <col min="9219" max="9219" width="54.1796875" style="224" customWidth="1"/>
    <col min="9220" max="9220" width="15.453125" style="224" customWidth="1"/>
    <col min="9221" max="9221" width="13.453125" style="224" customWidth="1"/>
    <col min="9222" max="9226" width="7.54296875" style="224" customWidth="1"/>
    <col min="9227" max="9227" width="63.54296875" style="224" customWidth="1"/>
    <col min="9228" max="9228" width="32.54296875" style="224" customWidth="1"/>
    <col min="9229" max="9471" width="11.453125" style="224"/>
    <col min="9472" max="9472" width="2.1796875" style="224" customWidth="1"/>
    <col min="9473" max="9474" width="6.1796875" style="224" customWidth="1"/>
    <col min="9475" max="9475" width="54.1796875" style="224" customWidth="1"/>
    <col min="9476" max="9476" width="15.453125" style="224" customWidth="1"/>
    <col min="9477" max="9477" width="13.453125" style="224" customWidth="1"/>
    <col min="9478" max="9482" width="7.54296875" style="224" customWidth="1"/>
    <col min="9483" max="9483" width="63.54296875" style="224" customWidth="1"/>
    <col min="9484" max="9484" width="32.54296875" style="224" customWidth="1"/>
    <col min="9485" max="9727" width="11.453125" style="224"/>
    <col min="9728" max="9728" width="2.1796875" style="224" customWidth="1"/>
    <col min="9729" max="9730" width="6.1796875" style="224" customWidth="1"/>
    <col min="9731" max="9731" width="54.1796875" style="224" customWidth="1"/>
    <col min="9732" max="9732" width="15.453125" style="224" customWidth="1"/>
    <col min="9733" max="9733" width="13.453125" style="224" customWidth="1"/>
    <col min="9734" max="9738" width="7.54296875" style="224" customWidth="1"/>
    <col min="9739" max="9739" width="63.54296875" style="224" customWidth="1"/>
    <col min="9740" max="9740" width="32.54296875" style="224" customWidth="1"/>
    <col min="9741" max="9983" width="11.453125" style="224"/>
    <col min="9984" max="9984" width="2.1796875" style="224" customWidth="1"/>
    <col min="9985" max="9986" width="6.1796875" style="224" customWidth="1"/>
    <col min="9987" max="9987" width="54.1796875" style="224" customWidth="1"/>
    <col min="9988" max="9988" width="15.453125" style="224" customWidth="1"/>
    <col min="9989" max="9989" width="13.453125" style="224" customWidth="1"/>
    <col min="9990" max="9994" width="7.54296875" style="224" customWidth="1"/>
    <col min="9995" max="9995" width="63.54296875" style="224" customWidth="1"/>
    <col min="9996" max="9996" width="32.54296875" style="224" customWidth="1"/>
    <col min="9997" max="10239" width="11.453125" style="224"/>
    <col min="10240" max="10240" width="2.1796875" style="224" customWidth="1"/>
    <col min="10241" max="10242" width="6.1796875" style="224" customWidth="1"/>
    <col min="10243" max="10243" width="54.1796875" style="224" customWidth="1"/>
    <col min="10244" max="10244" width="15.453125" style="224" customWidth="1"/>
    <col min="10245" max="10245" width="13.453125" style="224" customWidth="1"/>
    <col min="10246" max="10250" width="7.54296875" style="224" customWidth="1"/>
    <col min="10251" max="10251" width="63.54296875" style="224" customWidth="1"/>
    <col min="10252" max="10252" width="32.54296875" style="224" customWidth="1"/>
    <col min="10253" max="10495" width="11.453125" style="224"/>
    <col min="10496" max="10496" width="2.1796875" style="224" customWidth="1"/>
    <col min="10497" max="10498" width="6.1796875" style="224" customWidth="1"/>
    <col min="10499" max="10499" width="54.1796875" style="224" customWidth="1"/>
    <col min="10500" max="10500" width="15.453125" style="224" customWidth="1"/>
    <col min="10501" max="10501" width="13.453125" style="224" customWidth="1"/>
    <col min="10502" max="10506" width="7.54296875" style="224" customWidth="1"/>
    <col min="10507" max="10507" width="63.54296875" style="224" customWidth="1"/>
    <col min="10508" max="10508" width="32.54296875" style="224" customWidth="1"/>
    <col min="10509" max="10751" width="11.453125" style="224"/>
    <col min="10752" max="10752" width="2.1796875" style="224" customWidth="1"/>
    <col min="10753" max="10754" width="6.1796875" style="224" customWidth="1"/>
    <col min="10755" max="10755" width="54.1796875" style="224" customWidth="1"/>
    <col min="10756" max="10756" width="15.453125" style="224" customWidth="1"/>
    <col min="10757" max="10757" width="13.453125" style="224" customWidth="1"/>
    <col min="10758" max="10762" width="7.54296875" style="224" customWidth="1"/>
    <col min="10763" max="10763" width="63.54296875" style="224" customWidth="1"/>
    <col min="10764" max="10764" width="32.54296875" style="224" customWidth="1"/>
    <col min="10765" max="11007" width="11.453125" style="224"/>
    <col min="11008" max="11008" width="2.1796875" style="224" customWidth="1"/>
    <col min="11009" max="11010" width="6.1796875" style="224" customWidth="1"/>
    <col min="11011" max="11011" width="54.1796875" style="224" customWidth="1"/>
    <col min="11012" max="11012" width="15.453125" style="224" customWidth="1"/>
    <col min="11013" max="11013" width="13.453125" style="224" customWidth="1"/>
    <col min="11014" max="11018" width="7.54296875" style="224" customWidth="1"/>
    <col min="11019" max="11019" width="63.54296875" style="224" customWidth="1"/>
    <col min="11020" max="11020" width="32.54296875" style="224" customWidth="1"/>
    <col min="11021" max="11263" width="11.453125" style="224"/>
    <col min="11264" max="11264" width="2.1796875" style="224" customWidth="1"/>
    <col min="11265" max="11266" width="6.1796875" style="224" customWidth="1"/>
    <col min="11267" max="11267" width="54.1796875" style="224" customWidth="1"/>
    <col min="11268" max="11268" width="15.453125" style="224" customWidth="1"/>
    <col min="11269" max="11269" width="13.453125" style="224" customWidth="1"/>
    <col min="11270" max="11274" width="7.54296875" style="224" customWidth="1"/>
    <col min="11275" max="11275" width="63.54296875" style="224" customWidth="1"/>
    <col min="11276" max="11276" width="32.54296875" style="224" customWidth="1"/>
    <col min="11277" max="11519" width="11.453125" style="224"/>
    <col min="11520" max="11520" width="2.1796875" style="224" customWidth="1"/>
    <col min="11521" max="11522" width="6.1796875" style="224" customWidth="1"/>
    <col min="11523" max="11523" width="54.1796875" style="224" customWidth="1"/>
    <col min="11524" max="11524" width="15.453125" style="224" customWidth="1"/>
    <col min="11525" max="11525" width="13.453125" style="224" customWidth="1"/>
    <col min="11526" max="11530" width="7.54296875" style="224" customWidth="1"/>
    <col min="11531" max="11531" width="63.54296875" style="224" customWidth="1"/>
    <col min="11532" max="11532" width="32.54296875" style="224" customWidth="1"/>
    <col min="11533" max="11775" width="11.453125" style="224"/>
    <col min="11776" max="11776" width="2.1796875" style="224" customWidth="1"/>
    <col min="11777" max="11778" width="6.1796875" style="224" customWidth="1"/>
    <col min="11779" max="11779" width="54.1796875" style="224" customWidth="1"/>
    <col min="11780" max="11780" width="15.453125" style="224" customWidth="1"/>
    <col min="11781" max="11781" width="13.453125" style="224" customWidth="1"/>
    <col min="11782" max="11786" width="7.54296875" style="224" customWidth="1"/>
    <col min="11787" max="11787" width="63.54296875" style="224" customWidth="1"/>
    <col min="11788" max="11788" width="32.54296875" style="224" customWidth="1"/>
    <col min="11789" max="12031" width="11.453125" style="224"/>
    <col min="12032" max="12032" width="2.1796875" style="224" customWidth="1"/>
    <col min="12033" max="12034" width="6.1796875" style="224" customWidth="1"/>
    <col min="12035" max="12035" width="54.1796875" style="224" customWidth="1"/>
    <col min="12036" max="12036" width="15.453125" style="224" customWidth="1"/>
    <col min="12037" max="12037" width="13.453125" style="224" customWidth="1"/>
    <col min="12038" max="12042" width="7.54296875" style="224" customWidth="1"/>
    <col min="12043" max="12043" width="63.54296875" style="224" customWidth="1"/>
    <col min="12044" max="12044" width="32.54296875" style="224" customWidth="1"/>
    <col min="12045" max="12287" width="11.453125" style="224"/>
    <col min="12288" max="12288" width="2.1796875" style="224" customWidth="1"/>
    <col min="12289" max="12290" width="6.1796875" style="224" customWidth="1"/>
    <col min="12291" max="12291" width="54.1796875" style="224" customWidth="1"/>
    <col min="12292" max="12292" width="15.453125" style="224" customWidth="1"/>
    <col min="12293" max="12293" width="13.453125" style="224" customWidth="1"/>
    <col min="12294" max="12298" width="7.54296875" style="224" customWidth="1"/>
    <col min="12299" max="12299" width="63.54296875" style="224" customWidth="1"/>
    <col min="12300" max="12300" width="32.54296875" style="224" customWidth="1"/>
    <col min="12301" max="12543" width="11.453125" style="224"/>
    <col min="12544" max="12544" width="2.1796875" style="224" customWidth="1"/>
    <col min="12545" max="12546" width="6.1796875" style="224" customWidth="1"/>
    <col min="12547" max="12547" width="54.1796875" style="224" customWidth="1"/>
    <col min="12548" max="12548" width="15.453125" style="224" customWidth="1"/>
    <col min="12549" max="12549" width="13.453125" style="224" customWidth="1"/>
    <col min="12550" max="12554" width="7.54296875" style="224" customWidth="1"/>
    <col min="12555" max="12555" width="63.54296875" style="224" customWidth="1"/>
    <col min="12556" max="12556" width="32.54296875" style="224" customWidth="1"/>
    <col min="12557" max="12799" width="11.453125" style="224"/>
    <col min="12800" max="12800" width="2.1796875" style="224" customWidth="1"/>
    <col min="12801" max="12802" width="6.1796875" style="224" customWidth="1"/>
    <col min="12803" max="12803" width="54.1796875" style="224" customWidth="1"/>
    <col min="12804" max="12804" width="15.453125" style="224" customWidth="1"/>
    <col min="12805" max="12805" width="13.453125" style="224" customWidth="1"/>
    <col min="12806" max="12810" width="7.54296875" style="224" customWidth="1"/>
    <col min="12811" max="12811" width="63.54296875" style="224" customWidth="1"/>
    <col min="12812" max="12812" width="32.54296875" style="224" customWidth="1"/>
    <col min="12813" max="13055" width="11.453125" style="224"/>
    <col min="13056" max="13056" width="2.1796875" style="224" customWidth="1"/>
    <col min="13057" max="13058" width="6.1796875" style="224" customWidth="1"/>
    <col min="13059" max="13059" width="54.1796875" style="224" customWidth="1"/>
    <col min="13060" max="13060" width="15.453125" style="224" customWidth="1"/>
    <col min="13061" max="13061" width="13.453125" style="224" customWidth="1"/>
    <col min="13062" max="13066" width="7.54296875" style="224" customWidth="1"/>
    <col min="13067" max="13067" width="63.54296875" style="224" customWidth="1"/>
    <col min="13068" max="13068" width="32.54296875" style="224" customWidth="1"/>
    <col min="13069" max="13311" width="11.453125" style="224"/>
    <col min="13312" max="13312" width="2.1796875" style="224" customWidth="1"/>
    <col min="13313" max="13314" width="6.1796875" style="224" customWidth="1"/>
    <col min="13315" max="13315" width="54.1796875" style="224" customWidth="1"/>
    <col min="13316" max="13316" width="15.453125" style="224" customWidth="1"/>
    <col min="13317" max="13317" width="13.453125" style="224" customWidth="1"/>
    <col min="13318" max="13322" width="7.54296875" style="224" customWidth="1"/>
    <col min="13323" max="13323" width="63.54296875" style="224" customWidth="1"/>
    <col min="13324" max="13324" width="32.54296875" style="224" customWidth="1"/>
    <col min="13325" max="13567" width="11.453125" style="224"/>
    <col min="13568" max="13568" width="2.1796875" style="224" customWidth="1"/>
    <col min="13569" max="13570" width="6.1796875" style="224" customWidth="1"/>
    <col min="13571" max="13571" width="54.1796875" style="224" customWidth="1"/>
    <col min="13572" max="13572" width="15.453125" style="224" customWidth="1"/>
    <col min="13573" max="13573" width="13.453125" style="224" customWidth="1"/>
    <col min="13574" max="13578" width="7.54296875" style="224" customWidth="1"/>
    <col min="13579" max="13579" width="63.54296875" style="224" customWidth="1"/>
    <col min="13580" max="13580" width="32.54296875" style="224" customWidth="1"/>
    <col min="13581" max="13823" width="11.453125" style="224"/>
    <col min="13824" max="13824" width="2.1796875" style="224" customWidth="1"/>
    <col min="13825" max="13826" width="6.1796875" style="224" customWidth="1"/>
    <col min="13827" max="13827" width="54.1796875" style="224" customWidth="1"/>
    <col min="13828" max="13828" width="15.453125" style="224" customWidth="1"/>
    <col min="13829" max="13829" width="13.453125" style="224" customWidth="1"/>
    <col min="13830" max="13834" width="7.54296875" style="224" customWidth="1"/>
    <col min="13835" max="13835" width="63.54296875" style="224" customWidth="1"/>
    <col min="13836" max="13836" width="32.54296875" style="224" customWidth="1"/>
    <col min="13837" max="14079" width="11.453125" style="224"/>
    <col min="14080" max="14080" width="2.1796875" style="224" customWidth="1"/>
    <col min="14081" max="14082" width="6.1796875" style="224" customWidth="1"/>
    <col min="14083" max="14083" width="54.1796875" style="224" customWidth="1"/>
    <col min="14084" max="14084" width="15.453125" style="224" customWidth="1"/>
    <col min="14085" max="14085" width="13.453125" style="224" customWidth="1"/>
    <col min="14086" max="14090" width="7.54296875" style="224" customWidth="1"/>
    <col min="14091" max="14091" width="63.54296875" style="224" customWidth="1"/>
    <col min="14092" max="14092" width="32.54296875" style="224" customWidth="1"/>
    <col min="14093" max="14335" width="11.453125" style="224"/>
    <col min="14336" max="14336" width="2.1796875" style="224" customWidth="1"/>
    <col min="14337" max="14338" width="6.1796875" style="224" customWidth="1"/>
    <col min="14339" max="14339" width="54.1796875" style="224" customWidth="1"/>
    <col min="14340" max="14340" width="15.453125" style="224" customWidth="1"/>
    <col min="14341" max="14341" width="13.453125" style="224" customWidth="1"/>
    <col min="14342" max="14346" width="7.54296875" style="224" customWidth="1"/>
    <col min="14347" max="14347" width="63.54296875" style="224" customWidth="1"/>
    <col min="14348" max="14348" width="32.54296875" style="224" customWidth="1"/>
    <col min="14349" max="14591" width="11.453125" style="224"/>
    <col min="14592" max="14592" width="2.1796875" style="224" customWidth="1"/>
    <col min="14593" max="14594" width="6.1796875" style="224" customWidth="1"/>
    <col min="14595" max="14595" width="54.1796875" style="224" customWidth="1"/>
    <col min="14596" max="14596" width="15.453125" style="224" customWidth="1"/>
    <col min="14597" max="14597" width="13.453125" style="224" customWidth="1"/>
    <col min="14598" max="14602" width="7.54296875" style="224" customWidth="1"/>
    <col min="14603" max="14603" width="63.54296875" style="224" customWidth="1"/>
    <col min="14604" max="14604" width="32.54296875" style="224" customWidth="1"/>
    <col min="14605" max="14847" width="11.453125" style="224"/>
    <col min="14848" max="14848" width="2.1796875" style="224" customWidth="1"/>
    <col min="14849" max="14850" width="6.1796875" style="224" customWidth="1"/>
    <col min="14851" max="14851" width="54.1796875" style="224" customWidth="1"/>
    <col min="14852" max="14852" width="15.453125" style="224" customWidth="1"/>
    <col min="14853" max="14853" width="13.453125" style="224" customWidth="1"/>
    <col min="14854" max="14858" width="7.54296875" style="224" customWidth="1"/>
    <col min="14859" max="14859" width="63.54296875" style="224" customWidth="1"/>
    <col min="14860" max="14860" width="32.54296875" style="224" customWidth="1"/>
    <col min="14861" max="15103" width="11.453125" style="224"/>
    <col min="15104" max="15104" width="2.1796875" style="224" customWidth="1"/>
    <col min="15105" max="15106" width="6.1796875" style="224" customWidth="1"/>
    <col min="15107" max="15107" width="54.1796875" style="224" customWidth="1"/>
    <col min="15108" max="15108" width="15.453125" style="224" customWidth="1"/>
    <col min="15109" max="15109" width="13.453125" style="224" customWidth="1"/>
    <col min="15110" max="15114" width="7.54296875" style="224" customWidth="1"/>
    <col min="15115" max="15115" width="63.54296875" style="224" customWidth="1"/>
    <col min="15116" max="15116" width="32.54296875" style="224" customWidth="1"/>
    <col min="15117" max="15359" width="11.453125" style="224"/>
    <col min="15360" max="15360" width="2.1796875" style="224" customWidth="1"/>
    <col min="15361" max="15362" width="6.1796875" style="224" customWidth="1"/>
    <col min="15363" max="15363" width="54.1796875" style="224" customWidth="1"/>
    <col min="15364" max="15364" width="15.453125" style="224" customWidth="1"/>
    <col min="15365" max="15365" width="13.453125" style="224" customWidth="1"/>
    <col min="15366" max="15370" width="7.54296875" style="224" customWidth="1"/>
    <col min="15371" max="15371" width="63.54296875" style="224" customWidth="1"/>
    <col min="15372" max="15372" width="32.54296875" style="224" customWidth="1"/>
    <col min="15373" max="15615" width="11.453125" style="224"/>
    <col min="15616" max="15616" width="2.1796875" style="224" customWidth="1"/>
    <col min="15617" max="15618" width="6.1796875" style="224" customWidth="1"/>
    <col min="15619" max="15619" width="54.1796875" style="224" customWidth="1"/>
    <col min="15620" max="15620" width="15.453125" style="224" customWidth="1"/>
    <col min="15621" max="15621" width="13.453125" style="224" customWidth="1"/>
    <col min="15622" max="15626" width="7.54296875" style="224" customWidth="1"/>
    <col min="15627" max="15627" width="63.54296875" style="224" customWidth="1"/>
    <col min="15628" max="15628" width="32.54296875" style="224" customWidth="1"/>
    <col min="15629" max="15871" width="11.453125" style="224"/>
    <col min="15872" max="15872" width="2.1796875" style="224" customWidth="1"/>
    <col min="15873" max="15874" width="6.1796875" style="224" customWidth="1"/>
    <col min="15875" max="15875" width="54.1796875" style="224" customWidth="1"/>
    <col min="15876" max="15876" width="15.453125" style="224" customWidth="1"/>
    <col min="15877" max="15877" width="13.453125" style="224" customWidth="1"/>
    <col min="15878" max="15882" width="7.54296875" style="224" customWidth="1"/>
    <col min="15883" max="15883" width="63.54296875" style="224" customWidth="1"/>
    <col min="15884" max="15884" width="32.54296875" style="224" customWidth="1"/>
    <col min="15885" max="16127" width="11.453125" style="224"/>
    <col min="16128" max="16128" width="2.1796875" style="224" customWidth="1"/>
    <col min="16129" max="16130" width="6.1796875" style="224" customWidth="1"/>
    <col min="16131" max="16131" width="54.1796875" style="224" customWidth="1"/>
    <col min="16132" max="16132" width="15.453125" style="224" customWidth="1"/>
    <col min="16133" max="16133" width="13.453125" style="224" customWidth="1"/>
    <col min="16134" max="16138" width="7.54296875" style="224" customWidth="1"/>
    <col min="16139" max="16139" width="63.54296875" style="224" customWidth="1"/>
    <col min="16140" max="16140" width="32.54296875" style="224" customWidth="1"/>
    <col min="16141" max="16384" width="11.453125" style="224"/>
  </cols>
  <sheetData>
    <row r="1" spans="1:13" ht="15" customHeight="1" thickBot="1" x14ac:dyDescent="0.3"/>
    <row r="2" spans="1:13" s="210" customFormat="1" ht="50.15" customHeight="1" thickBot="1" x14ac:dyDescent="0.3">
      <c r="B2" s="828" t="s">
        <v>682</v>
      </c>
      <c r="C2" s="829"/>
      <c r="D2" s="829"/>
      <c r="E2" s="829"/>
      <c r="F2" s="829"/>
      <c r="G2" s="829"/>
      <c r="H2" s="829"/>
      <c r="I2" s="829"/>
      <c r="J2" s="829"/>
      <c r="K2" s="829"/>
      <c r="L2" s="829"/>
      <c r="M2" s="830"/>
    </row>
    <row r="3" spans="1:13" s="210" customFormat="1" ht="15" customHeight="1" x14ac:dyDescent="0.25">
      <c r="A3" s="401"/>
      <c r="B3" s="798" t="str">
        <f>"Reference: "&amp;'Template change log &amp; approval'!B7</f>
        <v>Reference: 87212869-ACQ-GRP-EN-006</v>
      </c>
      <c r="C3" s="798"/>
      <c r="D3" s="798"/>
      <c r="E3" s="798"/>
      <c r="F3" s="798"/>
      <c r="G3" s="798"/>
      <c r="H3" s="798"/>
      <c r="I3" s="798"/>
      <c r="J3" s="798"/>
      <c r="K3" s="798"/>
      <c r="L3" s="798"/>
      <c r="M3" s="798"/>
    </row>
    <row r="4" spans="1:13" s="210" customFormat="1" ht="15" customHeight="1" x14ac:dyDescent="0.25">
      <c r="B4" s="416"/>
      <c r="C4" s="417"/>
      <c r="D4" s="417"/>
      <c r="E4" s="417"/>
      <c r="F4" s="417"/>
      <c r="G4" s="417"/>
      <c r="H4" s="417"/>
      <c r="I4" s="417"/>
      <c r="J4" s="417"/>
      <c r="K4" s="417"/>
      <c r="L4" s="417"/>
      <c r="M4" s="417"/>
    </row>
    <row r="5" spans="1:13" s="210" customFormat="1" x14ac:dyDescent="0.25">
      <c r="B5" s="756" t="s">
        <v>716</v>
      </c>
      <c r="C5" s="756"/>
      <c r="D5" s="756"/>
      <c r="E5" s="756"/>
      <c r="F5" s="756"/>
      <c r="G5" s="756"/>
      <c r="H5" s="756"/>
      <c r="I5" s="756"/>
      <c r="J5" s="756"/>
      <c r="K5" s="756"/>
      <c r="L5" s="756"/>
      <c r="M5" s="756"/>
    </row>
    <row r="6" spans="1:13" ht="16" thickBot="1" x14ac:dyDescent="0.3">
      <c r="B6" s="238"/>
    </row>
    <row r="7" spans="1:13" ht="33.75" customHeight="1" thickBot="1" x14ac:dyDescent="0.3">
      <c r="B7" s="831" t="s">
        <v>494</v>
      </c>
      <c r="C7" s="832"/>
      <c r="D7" s="832"/>
      <c r="E7" s="832"/>
      <c r="F7" s="832"/>
      <c r="G7" s="832"/>
      <c r="H7" s="832"/>
      <c r="I7" s="832"/>
      <c r="J7" s="832"/>
      <c r="K7" s="832"/>
      <c r="L7" s="832"/>
      <c r="M7" s="833"/>
    </row>
    <row r="8" spans="1:13" s="219" customFormat="1" ht="7.5" customHeight="1" x14ac:dyDescent="0.25">
      <c r="C8" s="220"/>
      <c r="D8" s="221"/>
      <c r="E8" s="221"/>
      <c r="M8" s="222"/>
    </row>
    <row r="9" spans="1:13" s="219" customFormat="1" ht="7.5" customHeight="1" thickBot="1" x14ac:dyDescent="0.3">
      <c r="C9" s="220"/>
      <c r="D9" s="221"/>
      <c r="E9" s="221"/>
      <c r="M9" s="222"/>
    </row>
    <row r="10" spans="1:13" ht="18" customHeight="1" thickBot="1" x14ac:dyDescent="0.3">
      <c r="B10" s="834" t="s">
        <v>493</v>
      </c>
      <c r="C10" s="779"/>
      <c r="D10" s="779"/>
      <c r="E10" s="779"/>
      <c r="F10" s="223" t="s">
        <v>485</v>
      </c>
      <c r="G10" s="780" t="s">
        <v>492</v>
      </c>
      <c r="H10" s="780"/>
      <c r="I10" s="781"/>
      <c r="J10" s="781"/>
      <c r="K10" s="781"/>
      <c r="L10" s="835"/>
      <c r="M10" s="836" t="s">
        <v>941</v>
      </c>
    </row>
    <row r="11" spans="1:13" s="225" customFormat="1" ht="38.15" customHeight="1" x14ac:dyDescent="0.25">
      <c r="B11" s="786"/>
      <c r="C11" s="787"/>
      <c r="D11" s="787"/>
      <c r="E11" s="787"/>
      <c r="F11" s="32"/>
      <c r="G11" s="788" t="s">
        <v>491</v>
      </c>
      <c r="H11" s="839" t="s">
        <v>750</v>
      </c>
      <c r="I11" s="795" t="s">
        <v>490</v>
      </c>
      <c r="J11" s="795" t="s">
        <v>489</v>
      </c>
      <c r="K11" s="795" t="s">
        <v>488</v>
      </c>
      <c r="L11" s="795" t="s">
        <v>487</v>
      </c>
      <c r="M11" s="837"/>
    </row>
    <row r="12" spans="1:13" s="226" customFormat="1" ht="18" customHeight="1" x14ac:dyDescent="0.25">
      <c r="B12" s="496"/>
      <c r="C12" s="497"/>
      <c r="D12" s="518"/>
      <c r="E12" s="498" t="s">
        <v>942</v>
      </c>
      <c r="F12" s="33">
        <v>1</v>
      </c>
      <c r="G12" s="789"/>
      <c r="H12" s="793"/>
      <c r="I12" s="796"/>
      <c r="J12" s="796"/>
      <c r="K12" s="796"/>
      <c r="L12" s="796"/>
      <c r="M12" s="837"/>
    </row>
    <row r="13" spans="1:13" s="226" customFormat="1" ht="18" customHeight="1" x14ac:dyDescent="0.25">
      <c r="B13" s="499"/>
      <c r="C13" s="500"/>
      <c r="D13" s="519"/>
      <c r="E13" s="501" t="s">
        <v>943</v>
      </c>
      <c r="F13" s="34">
        <v>2</v>
      </c>
      <c r="G13" s="789"/>
      <c r="H13" s="793"/>
      <c r="I13" s="796"/>
      <c r="J13" s="796"/>
      <c r="K13" s="796"/>
      <c r="L13" s="796"/>
      <c r="M13" s="837"/>
    </row>
    <row r="14" spans="1:13" s="226" customFormat="1" ht="18" customHeight="1" thickBot="1" x14ac:dyDescent="0.3">
      <c r="B14" s="801"/>
      <c r="C14" s="802"/>
      <c r="D14" s="802"/>
      <c r="E14" s="802"/>
      <c r="F14" s="803"/>
      <c r="G14" s="790"/>
      <c r="H14" s="793"/>
      <c r="I14" s="796"/>
      <c r="J14" s="796"/>
      <c r="K14" s="796"/>
      <c r="L14" s="796"/>
      <c r="M14" s="838"/>
    </row>
    <row r="15" spans="1:13" ht="39" customHeight="1" thickBot="1" x14ac:dyDescent="0.3">
      <c r="B15" s="804" t="s">
        <v>486</v>
      </c>
      <c r="C15" s="805"/>
      <c r="D15" s="805"/>
      <c r="E15" s="806"/>
      <c r="F15" s="227" t="s">
        <v>485</v>
      </c>
      <c r="G15" s="791"/>
      <c r="H15" s="840"/>
      <c r="I15" s="797"/>
      <c r="J15" s="797"/>
      <c r="K15" s="797"/>
      <c r="L15" s="797"/>
      <c r="M15" s="520" t="s">
        <v>484</v>
      </c>
    </row>
    <row r="16" spans="1:13" s="226" customFormat="1" ht="18" customHeight="1" thickBot="1" x14ac:dyDescent="0.3">
      <c r="B16" s="228"/>
      <c r="C16" s="228"/>
      <c r="D16" s="228"/>
      <c r="E16" s="228"/>
      <c r="F16" s="228"/>
      <c r="G16" s="228"/>
      <c r="H16" s="228"/>
      <c r="I16" s="228"/>
      <c r="J16" s="228"/>
      <c r="K16" s="228"/>
      <c r="L16" s="228"/>
      <c r="M16" s="229"/>
    </row>
    <row r="17" spans="2:13" ht="18" customHeight="1" x14ac:dyDescent="0.25">
      <c r="B17" s="230">
        <v>1</v>
      </c>
      <c r="C17" s="231" t="s">
        <v>483</v>
      </c>
      <c r="D17" s="232"/>
      <c r="E17" s="232"/>
      <c r="F17" s="233"/>
      <c r="G17" s="233"/>
      <c r="H17" s="233"/>
      <c r="I17" s="233"/>
      <c r="J17" s="233"/>
      <c r="K17" s="233"/>
      <c r="L17" s="233"/>
      <c r="M17" s="234"/>
    </row>
    <row r="18" spans="2:13" ht="18" customHeight="1" x14ac:dyDescent="0.25">
      <c r="B18" s="503"/>
      <c r="C18" s="504" t="s">
        <v>482</v>
      </c>
      <c r="D18" s="807" t="s">
        <v>481</v>
      </c>
      <c r="E18" s="808"/>
      <c r="F18" s="335">
        <v>2</v>
      </c>
      <c r="G18" s="336"/>
      <c r="H18" s="456"/>
      <c r="I18" s="505"/>
      <c r="J18" s="505"/>
      <c r="K18" s="505"/>
      <c r="L18" s="337"/>
      <c r="M18" s="339" t="s">
        <v>444</v>
      </c>
    </row>
    <row r="19" spans="2:13" ht="18" customHeight="1" x14ac:dyDescent="0.25">
      <c r="B19" s="506">
        <v>2</v>
      </c>
      <c r="C19" s="507" t="s">
        <v>480</v>
      </c>
      <c r="D19" s="508"/>
      <c r="E19" s="508"/>
      <c r="F19" s="457"/>
      <c r="G19" s="457"/>
      <c r="H19" s="457"/>
      <c r="I19" s="457"/>
      <c r="J19" s="457"/>
      <c r="K19" s="457"/>
      <c r="L19" s="457"/>
      <c r="M19" s="521"/>
    </row>
    <row r="20" spans="2:13" ht="18" customHeight="1" x14ac:dyDescent="0.25">
      <c r="B20" s="503"/>
      <c r="C20" s="504" t="s">
        <v>479</v>
      </c>
      <c r="D20" s="807" t="s">
        <v>478</v>
      </c>
      <c r="E20" s="808"/>
      <c r="F20" s="338">
        <v>1</v>
      </c>
      <c r="G20" s="336" t="s">
        <v>434</v>
      </c>
      <c r="H20" s="460" t="s">
        <v>54</v>
      </c>
      <c r="I20" s="505"/>
      <c r="J20" s="505"/>
      <c r="K20" s="505"/>
      <c r="L20" s="337"/>
      <c r="M20" s="209" t="s">
        <v>477</v>
      </c>
    </row>
    <row r="21" spans="2:13" ht="18" customHeight="1" x14ac:dyDescent="0.25">
      <c r="B21" s="506">
        <v>3</v>
      </c>
      <c r="C21" s="507" t="s">
        <v>476</v>
      </c>
      <c r="D21" s="508"/>
      <c r="E21" s="508"/>
      <c r="F21" s="457"/>
      <c r="G21" s="457"/>
      <c r="H21" s="457"/>
      <c r="I21" s="457"/>
      <c r="J21" s="457"/>
      <c r="K21" s="457"/>
      <c r="L21" s="457"/>
      <c r="M21" s="521"/>
    </row>
    <row r="22" spans="2:13" ht="18" customHeight="1" x14ac:dyDescent="0.25">
      <c r="B22" s="503"/>
      <c r="C22" s="504" t="s">
        <v>475</v>
      </c>
      <c r="D22" s="807" t="s">
        <v>474</v>
      </c>
      <c r="E22" s="808"/>
      <c r="F22" s="338">
        <v>1</v>
      </c>
      <c r="G22" s="336" t="s">
        <v>434</v>
      </c>
      <c r="H22" s="460" t="s">
        <v>54</v>
      </c>
      <c r="I22" s="505" t="s">
        <v>434</v>
      </c>
      <c r="J22" s="505" t="s">
        <v>438</v>
      </c>
      <c r="K22" s="505"/>
      <c r="L22" s="337" t="s">
        <v>434</v>
      </c>
      <c r="M22" s="339"/>
    </row>
    <row r="23" spans="2:13" ht="36" customHeight="1" x14ac:dyDescent="0.25">
      <c r="B23" s="503"/>
      <c r="C23" s="510" t="s">
        <v>131</v>
      </c>
      <c r="D23" s="809" t="s">
        <v>741</v>
      </c>
      <c r="E23" s="810"/>
      <c r="F23" s="455">
        <v>1</v>
      </c>
      <c r="G23" s="336" t="s">
        <v>434</v>
      </c>
      <c r="H23" s="460" t="s">
        <v>54</v>
      </c>
      <c r="I23" s="505"/>
      <c r="J23" s="505"/>
      <c r="K23" s="505"/>
      <c r="L23" s="337" t="s">
        <v>434</v>
      </c>
      <c r="M23" s="379" t="s">
        <v>473</v>
      </c>
    </row>
    <row r="24" spans="2:13" ht="18" customHeight="1" x14ac:dyDescent="0.25">
      <c r="B24" s="503"/>
      <c r="C24" s="504" t="s">
        <v>472</v>
      </c>
      <c r="D24" s="811" t="s">
        <v>471</v>
      </c>
      <c r="E24" s="841"/>
      <c r="F24" s="335">
        <v>2</v>
      </c>
      <c r="G24" s="336"/>
      <c r="H24" s="456"/>
      <c r="I24" s="505"/>
      <c r="J24" s="505"/>
      <c r="K24" s="505"/>
      <c r="L24" s="337"/>
      <c r="M24" s="339" t="s">
        <v>444</v>
      </c>
    </row>
    <row r="25" spans="2:13" ht="18" customHeight="1" x14ac:dyDescent="0.25">
      <c r="B25" s="506">
        <v>4</v>
      </c>
      <c r="C25" s="507" t="s">
        <v>470</v>
      </c>
      <c r="D25" s="508"/>
      <c r="E25" s="508"/>
      <c r="F25" s="457"/>
      <c r="G25" s="457"/>
      <c r="H25" s="457"/>
      <c r="I25" s="457"/>
      <c r="J25" s="457"/>
      <c r="K25" s="457"/>
      <c r="L25" s="457"/>
      <c r="M25" s="521"/>
    </row>
    <row r="26" spans="2:13" ht="18" customHeight="1" x14ac:dyDescent="0.25">
      <c r="B26" s="503"/>
      <c r="C26" s="504" t="s">
        <v>469</v>
      </c>
      <c r="D26" s="807" t="s">
        <v>468</v>
      </c>
      <c r="E26" s="808"/>
      <c r="F26" s="338">
        <v>1</v>
      </c>
      <c r="G26" s="336" t="s">
        <v>434</v>
      </c>
      <c r="H26" s="460" t="s">
        <v>54</v>
      </c>
      <c r="I26" s="505"/>
      <c r="J26" s="505"/>
      <c r="K26" s="505" t="s">
        <v>438</v>
      </c>
      <c r="L26" s="337" t="s">
        <v>434</v>
      </c>
      <c r="M26" s="208" t="s">
        <v>467</v>
      </c>
    </row>
    <row r="27" spans="2:13" ht="18" customHeight="1" x14ac:dyDescent="0.25">
      <c r="B27" s="506">
        <v>5</v>
      </c>
      <c r="C27" s="507" t="s">
        <v>466</v>
      </c>
      <c r="D27" s="508"/>
      <c r="E27" s="508"/>
      <c r="F27" s="457"/>
      <c r="G27" s="457"/>
      <c r="H27" s="457"/>
      <c r="I27" s="457"/>
      <c r="J27" s="457"/>
      <c r="K27" s="457"/>
      <c r="L27" s="457"/>
      <c r="M27" s="521"/>
    </row>
    <row r="28" spans="2:13" ht="18" customHeight="1" x14ac:dyDescent="0.25">
      <c r="B28" s="503"/>
      <c r="C28" s="504"/>
      <c r="D28" s="799" t="s">
        <v>640</v>
      </c>
      <c r="E28" s="800"/>
      <c r="F28" s="340"/>
      <c r="G28" s="511"/>
      <c r="H28" s="458"/>
      <c r="I28" s="458"/>
      <c r="J28" s="458"/>
      <c r="K28" s="458"/>
      <c r="L28" s="522"/>
      <c r="M28" s="523"/>
    </row>
    <row r="29" spans="2:13" ht="18" customHeight="1" x14ac:dyDescent="0.25">
      <c r="B29" s="503"/>
      <c r="C29" s="504" t="s">
        <v>465</v>
      </c>
      <c r="D29" s="807" t="s">
        <v>460</v>
      </c>
      <c r="E29" s="808"/>
      <c r="F29" s="338">
        <v>1</v>
      </c>
      <c r="G29" s="336" t="s">
        <v>434</v>
      </c>
      <c r="H29" s="460" t="s">
        <v>54</v>
      </c>
      <c r="I29" s="505" t="s">
        <v>434</v>
      </c>
      <c r="J29" s="505" t="s">
        <v>434</v>
      </c>
      <c r="K29" s="505" t="s">
        <v>434</v>
      </c>
      <c r="L29" s="341" t="s">
        <v>434</v>
      </c>
      <c r="M29" s="342" t="s">
        <v>642</v>
      </c>
    </row>
    <row r="30" spans="2:13" ht="18" customHeight="1" x14ac:dyDescent="0.25">
      <c r="B30" s="503"/>
      <c r="C30" s="504" t="s">
        <v>464</v>
      </c>
      <c r="D30" s="807" t="s">
        <v>458</v>
      </c>
      <c r="E30" s="808"/>
      <c r="F30" s="338">
        <v>1</v>
      </c>
      <c r="G30" s="336" t="s">
        <v>434</v>
      </c>
      <c r="H30" s="460" t="s">
        <v>54</v>
      </c>
      <c r="I30" s="505" t="s">
        <v>434</v>
      </c>
      <c r="J30" s="505"/>
      <c r="K30" s="505" t="s">
        <v>434</v>
      </c>
      <c r="L30" s="341" t="s">
        <v>434</v>
      </c>
      <c r="M30" s="342" t="s">
        <v>643</v>
      </c>
    </row>
    <row r="31" spans="2:13" ht="18" customHeight="1" x14ac:dyDescent="0.25">
      <c r="B31" s="503"/>
      <c r="C31" s="504" t="s">
        <v>463</v>
      </c>
      <c r="D31" s="807" t="s">
        <v>456</v>
      </c>
      <c r="E31" s="808"/>
      <c r="F31" s="335">
        <v>2</v>
      </c>
      <c r="G31" s="336" t="s">
        <v>434</v>
      </c>
      <c r="H31" s="456"/>
      <c r="I31" s="505"/>
      <c r="J31" s="505"/>
      <c r="K31" s="505"/>
      <c r="L31" s="341" t="s">
        <v>434</v>
      </c>
      <c r="M31" s="381"/>
    </row>
    <row r="32" spans="2:13" ht="18" customHeight="1" x14ac:dyDescent="0.25">
      <c r="B32" s="503"/>
      <c r="C32" s="504"/>
      <c r="D32" s="815" t="s">
        <v>462</v>
      </c>
      <c r="E32" s="816"/>
      <c r="F32" s="340"/>
      <c r="G32" s="511"/>
      <c r="H32" s="458"/>
      <c r="I32" s="458"/>
      <c r="J32" s="458"/>
      <c r="K32" s="458"/>
      <c r="L32" s="522"/>
      <c r="M32" s="523"/>
    </row>
    <row r="33" spans="2:13" ht="18" customHeight="1" x14ac:dyDescent="0.25">
      <c r="B33" s="503"/>
      <c r="C33" s="504" t="s">
        <v>461</v>
      </c>
      <c r="D33" s="807" t="s">
        <v>460</v>
      </c>
      <c r="E33" s="808"/>
      <c r="F33" s="338">
        <v>1</v>
      </c>
      <c r="G33" s="336" t="s">
        <v>434</v>
      </c>
      <c r="H33" s="460" t="s">
        <v>54</v>
      </c>
      <c r="I33" s="505" t="s">
        <v>434</v>
      </c>
      <c r="J33" s="505" t="s">
        <v>434</v>
      </c>
      <c r="K33" s="505"/>
      <c r="L33" s="341" t="s">
        <v>434</v>
      </c>
      <c r="M33" s="342"/>
    </row>
    <row r="34" spans="2:13" ht="18" customHeight="1" x14ac:dyDescent="0.25">
      <c r="B34" s="503"/>
      <c r="C34" s="504" t="s">
        <v>459</v>
      </c>
      <c r="D34" s="807" t="s">
        <v>458</v>
      </c>
      <c r="E34" s="808"/>
      <c r="F34" s="338">
        <v>1</v>
      </c>
      <c r="G34" s="336" t="s">
        <v>434</v>
      </c>
      <c r="H34" s="460" t="s">
        <v>54</v>
      </c>
      <c r="I34" s="505" t="s">
        <v>438</v>
      </c>
      <c r="J34" s="505"/>
      <c r="K34" s="505"/>
      <c r="L34" s="341" t="s">
        <v>434</v>
      </c>
      <c r="M34" s="342" t="s">
        <v>644</v>
      </c>
    </row>
    <row r="35" spans="2:13" ht="18" customHeight="1" x14ac:dyDescent="0.25">
      <c r="B35" s="503"/>
      <c r="C35" s="504" t="s">
        <v>457</v>
      </c>
      <c r="D35" s="807" t="s">
        <v>456</v>
      </c>
      <c r="E35" s="808"/>
      <c r="F35" s="335">
        <v>2</v>
      </c>
      <c r="G35" s="336"/>
      <c r="H35" s="456"/>
      <c r="I35" s="505"/>
      <c r="J35" s="505"/>
      <c r="K35" s="505"/>
      <c r="L35" s="341" t="s">
        <v>434</v>
      </c>
      <c r="M35" s="342"/>
    </row>
    <row r="36" spans="2:13" ht="18" customHeight="1" x14ac:dyDescent="0.25">
      <c r="B36" s="506">
        <v>6</v>
      </c>
      <c r="C36" s="507" t="s">
        <v>455</v>
      </c>
      <c r="D36" s="508"/>
      <c r="E36" s="508"/>
      <c r="F36" s="457"/>
      <c r="G36" s="457"/>
      <c r="H36" s="457"/>
      <c r="I36" s="457"/>
      <c r="J36" s="457"/>
      <c r="K36" s="457"/>
      <c r="L36" s="457"/>
      <c r="M36" s="521"/>
    </row>
    <row r="37" spans="2:13" ht="18" customHeight="1" x14ac:dyDescent="0.25">
      <c r="B37" s="503"/>
      <c r="C37" s="504" t="s">
        <v>454</v>
      </c>
      <c r="D37" s="807" t="s">
        <v>453</v>
      </c>
      <c r="E37" s="808"/>
      <c r="F37" s="338">
        <v>1</v>
      </c>
      <c r="G37" s="336" t="s">
        <v>434</v>
      </c>
      <c r="H37" s="456"/>
      <c r="I37" s="514"/>
      <c r="J37" s="514"/>
      <c r="K37" s="514"/>
      <c r="L37" s="343"/>
      <c r="M37" s="344" t="s">
        <v>452</v>
      </c>
    </row>
    <row r="38" spans="2:13" ht="36" customHeight="1" x14ac:dyDescent="0.25">
      <c r="B38" s="503"/>
      <c r="C38" s="510" t="s">
        <v>156</v>
      </c>
      <c r="D38" s="515" t="s">
        <v>742</v>
      </c>
      <c r="E38" s="516"/>
      <c r="F38" s="455">
        <v>1</v>
      </c>
      <c r="G38" s="345" t="s">
        <v>434</v>
      </c>
      <c r="H38" s="459"/>
      <c r="I38" s="514"/>
      <c r="J38" s="514"/>
      <c r="K38" s="514" t="s">
        <v>434</v>
      </c>
      <c r="L38" s="343" t="s">
        <v>434</v>
      </c>
      <c r="M38" s="380" t="s">
        <v>451</v>
      </c>
    </row>
    <row r="39" spans="2:13" ht="18" customHeight="1" x14ac:dyDescent="0.25">
      <c r="B39" s="503"/>
      <c r="C39" s="510" t="s">
        <v>158</v>
      </c>
      <c r="D39" s="515" t="s">
        <v>743</v>
      </c>
      <c r="E39" s="516"/>
      <c r="F39" s="455">
        <v>1</v>
      </c>
      <c r="G39" s="345" t="s">
        <v>744</v>
      </c>
      <c r="H39" s="459"/>
      <c r="I39" s="514"/>
      <c r="J39" s="514"/>
      <c r="K39" s="514" t="s">
        <v>744</v>
      </c>
      <c r="L39" s="343"/>
      <c r="M39" s="342" t="s">
        <v>450</v>
      </c>
    </row>
    <row r="40" spans="2:13" ht="18" customHeight="1" x14ac:dyDescent="0.25">
      <c r="B40" s="506">
        <v>7</v>
      </c>
      <c r="C40" s="524" t="s">
        <v>449</v>
      </c>
      <c r="D40" s="508"/>
      <c r="E40" s="508"/>
      <c r="F40" s="457"/>
      <c r="G40" s="457"/>
      <c r="H40" s="457"/>
      <c r="I40" s="457"/>
      <c r="J40" s="457"/>
      <c r="K40" s="457"/>
      <c r="L40" s="457"/>
      <c r="M40" s="521"/>
    </row>
    <row r="41" spans="2:13" ht="18" customHeight="1" x14ac:dyDescent="0.25">
      <c r="B41" s="503"/>
      <c r="C41" s="504" t="s">
        <v>448</v>
      </c>
      <c r="D41" s="807" t="s">
        <v>447</v>
      </c>
      <c r="E41" s="808"/>
      <c r="F41" s="338">
        <v>1</v>
      </c>
      <c r="G41" s="345" t="s">
        <v>434</v>
      </c>
      <c r="H41" s="461" t="s">
        <v>54</v>
      </c>
      <c r="I41" s="514"/>
      <c r="J41" s="514"/>
      <c r="K41" s="514" t="s">
        <v>434</v>
      </c>
      <c r="L41" s="346" t="s">
        <v>434</v>
      </c>
      <c r="M41" s="339"/>
    </row>
    <row r="42" spans="2:13" ht="18" customHeight="1" x14ac:dyDescent="0.25">
      <c r="B42" s="503"/>
      <c r="C42" s="504" t="s">
        <v>446</v>
      </c>
      <c r="D42" s="807" t="s">
        <v>445</v>
      </c>
      <c r="E42" s="808"/>
      <c r="F42" s="335">
        <v>2</v>
      </c>
      <c r="G42" s="345"/>
      <c r="H42" s="459"/>
      <c r="I42" s="514"/>
      <c r="J42" s="514"/>
      <c r="K42" s="514"/>
      <c r="L42" s="346"/>
      <c r="M42" s="339" t="s">
        <v>444</v>
      </c>
    </row>
    <row r="43" spans="2:13" ht="18" customHeight="1" x14ac:dyDescent="0.25">
      <c r="B43" s="506">
        <v>8</v>
      </c>
      <c r="C43" s="507" t="s">
        <v>443</v>
      </c>
      <c r="D43" s="508"/>
      <c r="E43" s="508"/>
      <c r="F43" s="457"/>
      <c r="G43" s="457"/>
      <c r="H43" s="457"/>
      <c r="I43" s="457"/>
      <c r="J43" s="457"/>
      <c r="K43" s="457"/>
      <c r="L43" s="457"/>
      <c r="M43" s="521"/>
    </row>
    <row r="44" spans="2:13" ht="18" customHeight="1" x14ac:dyDescent="0.25">
      <c r="B44" s="503"/>
      <c r="C44" s="504" t="s">
        <v>442</v>
      </c>
      <c r="D44" s="813" t="s">
        <v>641</v>
      </c>
      <c r="E44" s="814"/>
      <c r="F44" s="338">
        <v>1</v>
      </c>
      <c r="G44" s="345" t="s">
        <v>434</v>
      </c>
      <c r="H44" s="461" t="s">
        <v>54</v>
      </c>
      <c r="I44" s="514"/>
      <c r="J44" s="514"/>
      <c r="K44" s="514" t="s">
        <v>434</v>
      </c>
      <c r="L44" s="346" t="s">
        <v>434</v>
      </c>
      <c r="M44" s="209" t="s">
        <v>441</v>
      </c>
    </row>
    <row r="45" spans="2:13" ht="18" customHeight="1" x14ac:dyDescent="0.25">
      <c r="B45" s="503"/>
      <c r="C45" s="504" t="s">
        <v>440</v>
      </c>
      <c r="D45" s="813" t="s">
        <v>439</v>
      </c>
      <c r="E45" s="814"/>
      <c r="F45" s="335">
        <v>2</v>
      </c>
      <c r="G45" s="345"/>
      <c r="H45" s="459"/>
      <c r="I45" s="514"/>
      <c r="J45" s="514"/>
      <c r="K45" s="514"/>
      <c r="L45" s="517" t="s">
        <v>54</v>
      </c>
      <c r="M45" s="339" t="s">
        <v>437</v>
      </c>
    </row>
    <row r="46" spans="2:13" ht="18" customHeight="1" x14ac:dyDescent="0.25">
      <c r="B46" s="506">
        <v>9</v>
      </c>
      <c r="C46" s="507" t="s">
        <v>436</v>
      </c>
      <c r="D46" s="508"/>
      <c r="E46" s="508"/>
      <c r="F46" s="457"/>
      <c r="G46" s="457"/>
      <c r="H46" s="457"/>
      <c r="I46" s="457"/>
      <c r="J46" s="457"/>
      <c r="K46" s="457"/>
      <c r="L46" s="457"/>
      <c r="M46" s="521"/>
    </row>
    <row r="47" spans="2:13" ht="18" customHeight="1" thickBot="1" x14ac:dyDescent="0.3">
      <c r="B47" s="347"/>
      <c r="C47" s="348" t="s">
        <v>435</v>
      </c>
      <c r="D47" s="846" t="s">
        <v>944</v>
      </c>
      <c r="E47" s="821"/>
      <c r="F47" s="338">
        <v>1</v>
      </c>
      <c r="G47" s="349" t="s">
        <v>434</v>
      </c>
      <c r="H47" s="462" t="s">
        <v>54</v>
      </c>
      <c r="I47" s="350" t="s">
        <v>434</v>
      </c>
      <c r="J47" s="350"/>
      <c r="K47" s="350" t="s">
        <v>434</v>
      </c>
      <c r="L47" s="351" t="s">
        <v>434</v>
      </c>
      <c r="M47" s="342" t="s">
        <v>643</v>
      </c>
    </row>
    <row r="48" spans="2:13" s="219" customFormat="1" ht="7.5" customHeight="1" thickBot="1" x14ac:dyDescent="0.3">
      <c r="C48" s="220"/>
      <c r="D48" s="221"/>
      <c r="E48" s="221"/>
      <c r="M48" s="222"/>
    </row>
    <row r="49" spans="2:13" ht="16" thickBot="1" x14ac:dyDescent="0.3">
      <c r="B49" s="845" t="s">
        <v>945</v>
      </c>
      <c r="C49" s="843"/>
      <c r="D49" s="843"/>
      <c r="E49" s="843"/>
      <c r="F49" s="843"/>
      <c r="G49" s="843"/>
      <c r="H49" s="843"/>
      <c r="I49" s="843"/>
      <c r="J49" s="843"/>
      <c r="K49" s="843"/>
      <c r="L49" s="843"/>
      <c r="M49" s="844"/>
    </row>
    <row r="50" spans="2:13" s="219" customFormat="1" ht="7.5" customHeight="1" thickBot="1" x14ac:dyDescent="0.3">
      <c r="C50" s="220"/>
      <c r="D50" s="221"/>
      <c r="E50" s="221"/>
      <c r="M50" s="222"/>
    </row>
    <row r="51" spans="2:13" ht="16" thickBot="1" x14ac:dyDescent="0.3">
      <c r="B51" s="845" t="s">
        <v>946</v>
      </c>
      <c r="C51" s="843"/>
      <c r="D51" s="843"/>
      <c r="E51" s="843"/>
      <c r="F51" s="843"/>
      <c r="G51" s="843"/>
      <c r="H51" s="843"/>
      <c r="I51" s="843"/>
      <c r="J51" s="843"/>
      <c r="K51" s="843"/>
      <c r="L51" s="843"/>
      <c r="M51" s="844"/>
    </row>
    <row r="52" spans="2:13" s="219" customFormat="1" ht="7.5" customHeight="1" thickBot="1" x14ac:dyDescent="0.3">
      <c r="C52" s="220"/>
      <c r="D52" s="221"/>
      <c r="E52" s="221"/>
      <c r="M52" s="222"/>
    </row>
    <row r="53" spans="2:13" ht="32.25" customHeight="1" thickBot="1" x14ac:dyDescent="0.3">
      <c r="B53" s="845" t="s">
        <v>649</v>
      </c>
      <c r="C53" s="843"/>
      <c r="D53" s="843"/>
      <c r="E53" s="843"/>
      <c r="F53" s="843"/>
      <c r="G53" s="843"/>
      <c r="H53" s="843"/>
      <c r="I53" s="843"/>
      <c r="J53" s="843"/>
      <c r="K53" s="843"/>
      <c r="L53" s="843"/>
      <c r="M53" s="844"/>
    </row>
    <row r="54" spans="2:13" s="219" customFormat="1" ht="7.5" customHeight="1" thickBot="1" x14ac:dyDescent="0.3">
      <c r="B54" s="235"/>
      <c r="C54" s="220"/>
      <c r="D54" s="221"/>
      <c r="E54" s="221"/>
      <c r="M54" s="222"/>
    </row>
    <row r="55" spans="2:13" s="219" customFormat="1" x14ac:dyDescent="0.25">
      <c r="B55" s="847" t="s">
        <v>433</v>
      </c>
      <c r="C55" s="848"/>
      <c r="D55" s="848"/>
      <c r="E55" s="848"/>
      <c r="F55" s="848"/>
      <c r="G55" s="848"/>
      <c r="H55" s="848"/>
      <c r="I55" s="848"/>
      <c r="J55" s="848"/>
      <c r="K55" s="848"/>
      <c r="L55" s="848"/>
      <c r="M55" s="849"/>
    </row>
    <row r="56" spans="2:13" s="219" customFormat="1" ht="36" customHeight="1" thickBot="1" x14ac:dyDescent="0.3">
      <c r="B56" s="236"/>
      <c r="C56" s="825" t="s">
        <v>432</v>
      </c>
      <c r="D56" s="850"/>
      <c r="E56" s="850"/>
      <c r="F56" s="850"/>
      <c r="G56" s="850"/>
      <c r="H56" s="850"/>
      <c r="I56" s="850"/>
      <c r="J56" s="850"/>
      <c r="K56" s="850"/>
      <c r="L56" s="850"/>
      <c r="M56" s="851"/>
    </row>
    <row r="57" spans="2:13" s="219" customFormat="1" ht="7.5" customHeight="1" thickBot="1" x14ac:dyDescent="0.3">
      <c r="C57" s="220"/>
      <c r="D57" s="221"/>
      <c r="E57" s="221"/>
      <c r="M57" s="222"/>
    </row>
    <row r="58" spans="2:13" ht="16" thickBot="1" x14ac:dyDescent="0.3">
      <c r="B58" s="842" t="s">
        <v>431</v>
      </c>
      <c r="C58" s="843"/>
      <c r="D58" s="843"/>
      <c r="E58" s="843"/>
      <c r="F58" s="843"/>
      <c r="G58" s="843"/>
      <c r="H58" s="843"/>
      <c r="I58" s="843"/>
      <c r="J58" s="843"/>
      <c r="K58" s="843"/>
      <c r="L58" s="843"/>
      <c r="M58" s="844"/>
    </row>
    <row r="59" spans="2:13" ht="7.5" customHeight="1" thickBot="1" x14ac:dyDescent="0.3"/>
    <row r="60" spans="2:13" ht="32.25" customHeight="1" thickBot="1" x14ac:dyDescent="0.3">
      <c r="B60" s="845" t="s">
        <v>751</v>
      </c>
      <c r="C60" s="843"/>
      <c r="D60" s="843"/>
      <c r="E60" s="843"/>
      <c r="F60" s="843"/>
      <c r="G60" s="843"/>
      <c r="H60" s="843"/>
      <c r="I60" s="843"/>
      <c r="J60" s="843"/>
      <c r="K60" s="843"/>
      <c r="L60" s="843"/>
      <c r="M60" s="844"/>
    </row>
    <row r="61" spans="2:13" ht="9.75" customHeight="1" thickBot="1" x14ac:dyDescent="0.3"/>
    <row r="62" spans="2:13" ht="16" thickBot="1" x14ac:dyDescent="0.3">
      <c r="B62" s="842" t="s">
        <v>430</v>
      </c>
      <c r="C62" s="843"/>
      <c r="D62" s="843"/>
      <c r="E62" s="843"/>
      <c r="F62" s="843"/>
      <c r="G62" s="843"/>
      <c r="H62" s="843"/>
      <c r="I62" s="843"/>
      <c r="J62" s="843"/>
      <c r="K62" s="843"/>
      <c r="L62" s="843"/>
      <c r="M62" s="844"/>
    </row>
  </sheetData>
  <mergeCells count="44">
    <mergeCell ref="B58:M58"/>
    <mergeCell ref="B60:M60"/>
    <mergeCell ref="B62:M62"/>
    <mergeCell ref="D47:E47"/>
    <mergeCell ref="B49:M49"/>
    <mergeCell ref="B51:M51"/>
    <mergeCell ref="B53:M53"/>
    <mergeCell ref="B55:M55"/>
    <mergeCell ref="C56:M56"/>
    <mergeCell ref="D45:E45"/>
    <mergeCell ref="D29:E29"/>
    <mergeCell ref="D30:E30"/>
    <mergeCell ref="D31:E31"/>
    <mergeCell ref="D32:E32"/>
    <mergeCell ref="D33:E33"/>
    <mergeCell ref="D34:E34"/>
    <mergeCell ref="D35:E35"/>
    <mergeCell ref="D37:E37"/>
    <mergeCell ref="D41:E41"/>
    <mergeCell ref="D42:E42"/>
    <mergeCell ref="D44:E44"/>
    <mergeCell ref="D28:E28"/>
    <mergeCell ref="J11:J15"/>
    <mergeCell ref="K11:K15"/>
    <mergeCell ref="L11:L15"/>
    <mergeCell ref="B14:F14"/>
    <mergeCell ref="B15:E15"/>
    <mergeCell ref="D18:E18"/>
    <mergeCell ref="D20:E20"/>
    <mergeCell ref="D22:E22"/>
    <mergeCell ref="D23:E23"/>
    <mergeCell ref="D24:E24"/>
    <mergeCell ref="D26:E26"/>
    <mergeCell ref="B2:M2"/>
    <mergeCell ref="B5:M5"/>
    <mergeCell ref="B7:M7"/>
    <mergeCell ref="B10:E10"/>
    <mergeCell ref="G10:L10"/>
    <mergeCell ref="M10:M14"/>
    <mergeCell ref="B11:E11"/>
    <mergeCell ref="G11:G15"/>
    <mergeCell ref="H11:H15"/>
    <mergeCell ref="I11:I15"/>
    <mergeCell ref="B3:M3"/>
  </mergeCells>
  <pageMargins left="0" right="0" top="0" bottom="0" header="0" footer="0"/>
  <pageSetup paperSize="9" scale="43"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70"/>
  <sheetViews>
    <sheetView topLeftCell="A10" zoomScale="85" zoomScaleNormal="85" workbookViewId="0">
      <selection activeCell="AE3" sqref="AE3"/>
    </sheetView>
  </sheetViews>
  <sheetFormatPr baseColWidth="10" defaultColWidth="11.453125" defaultRowHeight="12.5" outlineLevelRow="1" x14ac:dyDescent="0.25"/>
  <cols>
    <col min="1" max="1" width="4" style="134" customWidth="1"/>
    <col min="2" max="29" width="8.453125" style="134" customWidth="1"/>
    <col min="30" max="30" width="4" style="134" customWidth="1"/>
    <col min="31" max="16384" width="11.453125" style="43"/>
  </cols>
  <sheetData>
    <row r="1" spans="1:30" ht="15" customHeight="1" thickBot="1" x14ac:dyDescent="0.3"/>
    <row r="2" spans="1:30" s="139" customFormat="1" ht="50.15" customHeight="1" thickBot="1" x14ac:dyDescent="0.3">
      <c r="B2" s="763" t="s">
        <v>670</v>
      </c>
      <c r="C2" s="764"/>
      <c r="D2" s="764"/>
      <c r="E2" s="764"/>
      <c r="F2" s="764"/>
      <c r="G2" s="764"/>
      <c r="H2" s="764"/>
      <c r="I2" s="764"/>
      <c r="J2" s="764"/>
      <c r="K2" s="764"/>
      <c r="L2" s="764"/>
      <c r="M2" s="764"/>
      <c r="N2" s="764"/>
      <c r="O2" s="764"/>
      <c r="P2" s="764"/>
      <c r="Q2" s="764"/>
      <c r="R2" s="764"/>
      <c r="S2" s="764"/>
      <c r="T2" s="764"/>
      <c r="U2" s="764"/>
      <c r="V2" s="764"/>
      <c r="W2" s="764"/>
      <c r="X2" s="764"/>
      <c r="Y2" s="764"/>
      <c r="Z2" s="764"/>
      <c r="AA2" s="764"/>
      <c r="AB2" s="764"/>
      <c r="AC2" s="765"/>
    </row>
    <row r="3" spans="1:30" s="139" customFormat="1" ht="15" customHeight="1" x14ac:dyDescent="0.25">
      <c r="A3" s="395"/>
      <c r="B3" s="720" t="str">
        <f>"Référence: "&amp;'Template change log &amp; approval'!B7</f>
        <v>Référence: 87212869-ACQ-GRP-EN-006</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row>
    <row r="4" spans="1:30" s="139" customFormat="1" ht="15" customHeight="1" x14ac:dyDescent="0.25">
      <c r="A4" s="395"/>
      <c r="B4" s="395"/>
      <c r="D4" s="395"/>
      <c r="E4" s="395"/>
      <c r="F4" s="395"/>
      <c r="G4" s="395"/>
      <c r="H4" s="395"/>
      <c r="I4" s="395"/>
      <c r="J4" s="395"/>
    </row>
    <row r="5" spans="1:30" s="139" customFormat="1" ht="15" customHeight="1" x14ac:dyDescent="0.25">
      <c r="A5" s="395"/>
      <c r="B5" s="753" t="s">
        <v>717</v>
      </c>
      <c r="C5" s="753"/>
      <c r="D5" s="753"/>
      <c r="E5" s="753"/>
      <c r="F5" s="753"/>
      <c r="G5" s="753"/>
      <c r="H5" s="753"/>
      <c r="I5" s="753"/>
      <c r="J5" s="753"/>
      <c r="K5" s="753"/>
      <c r="L5" s="753"/>
      <c r="M5" s="753"/>
      <c r="N5" s="753"/>
      <c r="O5" s="753"/>
      <c r="P5" s="753"/>
      <c r="Q5" s="753"/>
      <c r="R5" s="753"/>
      <c r="S5" s="753"/>
      <c r="T5" s="753"/>
      <c r="U5" s="753"/>
      <c r="V5" s="753"/>
      <c r="W5" s="753"/>
      <c r="X5" s="753"/>
      <c r="Y5" s="753"/>
      <c r="Z5" s="753"/>
      <c r="AA5" s="753"/>
      <c r="AB5" s="753"/>
      <c r="AC5" s="753"/>
    </row>
    <row r="6" spans="1:30" s="139" customFormat="1" x14ac:dyDescent="0.25"/>
    <row r="7" spans="1:30" s="55" customFormat="1" ht="71.25" customHeight="1" x14ac:dyDescent="0.25">
      <c r="A7" s="929"/>
      <c r="B7" s="929"/>
      <c r="C7" s="929"/>
      <c r="D7" s="929"/>
      <c r="E7" s="929"/>
      <c r="F7" s="929"/>
      <c r="G7" s="929"/>
      <c r="H7" s="930" t="s">
        <v>186</v>
      </c>
      <c r="I7" s="930"/>
      <c r="J7" s="930"/>
      <c r="K7" s="930"/>
      <c r="L7" s="930"/>
      <c r="M7" s="931" t="s">
        <v>187</v>
      </c>
      <c r="N7" s="932"/>
      <c r="O7" s="932"/>
      <c r="P7" s="932"/>
      <c r="Q7" s="932"/>
      <c r="R7" s="932"/>
      <c r="S7" s="932"/>
      <c r="T7" s="932"/>
      <c r="U7" s="932"/>
      <c r="V7" s="932"/>
      <c r="W7" s="932"/>
      <c r="X7" s="932"/>
      <c r="Y7" s="932"/>
      <c r="Z7" s="932"/>
      <c r="AA7" s="932"/>
      <c r="AB7" s="932"/>
      <c r="AC7" s="932"/>
      <c r="AD7" s="932"/>
    </row>
    <row r="8" spans="1:30" s="55" customFormat="1" ht="52.5" customHeight="1" x14ac:dyDescent="0.25">
      <c r="A8" s="929"/>
      <c r="B8" s="929"/>
      <c r="C8" s="929"/>
      <c r="D8" s="929"/>
      <c r="E8" s="929"/>
      <c r="F8" s="929"/>
      <c r="G8" s="929"/>
      <c r="H8" s="930"/>
      <c r="I8" s="930"/>
      <c r="J8" s="930"/>
      <c r="K8" s="930"/>
      <c r="L8" s="930"/>
      <c r="M8" s="931" t="s">
        <v>188</v>
      </c>
      <c r="N8" s="933"/>
      <c r="O8" s="933"/>
      <c r="P8" s="933"/>
      <c r="Q8" s="933"/>
      <c r="R8" s="933"/>
      <c r="S8" s="933"/>
      <c r="T8" s="933"/>
      <c r="U8" s="933"/>
      <c r="V8" s="933"/>
      <c r="W8" s="933"/>
      <c r="X8" s="933"/>
      <c r="Y8" s="933"/>
      <c r="Z8" s="933"/>
      <c r="AA8" s="933"/>
      <c r="AB8" s="933"/>
      <c r="AC8" s="933"/>
      <c r="AD8" s="933"/>
    </row>
    <row r="9" spans="1:30" s="58" customFormat="1" ht="24" customHeight="1" x14ac:dyDescent="0.45">
      <c r="A9" s="56"/>
      <c r="B9" s="934" t="s">
        <v>189</v>
      </c>
      <c r="C9" s="934"/>
      <c r="D9" s="934"/>
      <c r="E9" s="934"/>
      <c r="F9" s="934"/>
      <c r="G9" s="934"/>
      <c r="H9" s="934"/>
      <c r="I9" s="934"/>
      <c r="J9" s="934"/>
      <c r="K9" s="934"/>
      <c r="L9" s="934"/>
      <c r="M9" s="934"/>
      <c r="N9" s="934"/>
      <c r="O9" s="934"/>
      <c r="P9" s="934"/>
      <c r="Q9" s="934"/>
      <c r="R9" s="934"/>
      <c r="S9" s="934"/>
      <c r="T9" s="934"/>
      <c r="U9" s="934"/>
      <c r="V9" s="934"/>
      <c r="W9" s="934"/>
      <c r="X9" s="935"/>
      <c r="Y9" s="936" t="s">
        <v>197</v>
      </c>
      <c r="Z9" s="937"/>
      <c r="AA9" s="937"/>
      <c r="AB9" s="937"/>
      <c r="AC9" s="938"/>
      <c r="AD9" s="57"/>
    </row>
    <row r="10" spans="1:30" ht="12.75" customHeight="1" outlineLevel="1" x14ac:dyDescent="0.35">
      <c r="A10" s="59"/>
      <c r="B10" s="60" t="s">
        <v>190</v>
      </c>
      <c r="C10" s="60"/>
      <c r="D10" s="60"/>
      <c r="E10" s="60"/>
      <c r="F10" s="60"/>
      <c r="G10" s="60"/>
      <c r="H10" s="60"/>
      <c r="I10" s="60"/>
      <c r="J10" s="60"/>
      <c r="K10" s="60"/>
      <c r="L10" s="60"/>
      <c r="M10" s="60"/>
      <c r="N10" s="61"/>
      <c r="O10" s="60"/>
      <c r="P10" s="60"/>
      <c r="Q10" s="60"/>
      <c r="R10" s="60"/>
      <c r="S10" s="60"/>
      <c r="T10" s="60"/>
      <c r="U10" s="60"/>
      <c r="V10" s="60"/>
      <c r="W10" s="62"/>
      <c r="X10" s="62"/>
      <c r="Y10" s="939"/>
      <c r="Z10" s="940"/>
      <c r="AA10" s="940"/>
      <c r="AB10" s="940"/>
      <c r="AC10" s="941"/>
      <c r="AD10" s="63"/>
    </row>
    <row r="11" spans="1:30" s="58" customFormat="1" ht="26.25" customHeight="1" outlineLevel="1" x14ac:dyDescent="0.45">
      <c r="A11" s="64"/>
      <c r="B11" s="905" t="s">
        <v>191</v>
      </c>
      <c r="C11" s="905"/>
      <c r="D11" s="905"/>
      <c r="E11" s="905"/>
      <c r="F11" s="905"/>
      <c r="G11" s="924"/>
      <c r="H11" s="925"/>
      <c r="I11" s="925"/>
      <c r="J11" s="925"/>
      <c r="K11" s="925"/>
      <c r="L11" s="925"/>
      <c r="M11" s="925"/>
      <c r="N11" s="925"/>
      <c r="O11" s="926"/>
      <c r="P11" s="65"/>
      <c r="Q11" s="65"/>
      <c r="R11" s="927" t="s">
        <v>192</v>
      </c>
      <c r="S11" s="927"/>
      <c r="T11" s="927"/>
      <c r="U11" s="928"/>
      <c r="V11" s="928"/>
      <c r="W11" s="928"/>
      <c r="X11" s="62"/>
      <c r="Y11" s="908" t="s">
        <v>255</v>
      </c>
      <c r="Z11" s="909"/>
      <c r="AA11" s="909"/>
      <c r="AB11" s="910"/>
      <c r="AC11" s="66"/>
      <c r="AD11" s="67"/>
    </row>
    <row r="12" spans="1:30" s="69" customFormat="1" ht="26.25" customHeight="1" outlineLevel="1" x14ac:dyDescent="0.35">
      <c r="A12" s="59"/>
      <c r="B12" s="905" t="s">
        <v>193</v>
      </c>
      <c r="C12" s="905"/>
      <c r="D12" s="905"/>
      <c r="E12" s="905"/>
      <c r="F12" s="905"/>
      <c r="G12" s="924"/>
      <c r="H12" s="925"/>
      <c r="I12" s="925"/>
      <c r="J12" s="925"/>
      <c r="K12" s="925"/>
      <c r="L12" s="925"/>
      <c r="M12" s="925"/>
      <c r="N12" s="925"/>
      <c r="O12" s="926"/>
      <c r="P12" s="60"/>
      <c r="Q12" s="60"/>
      <c r="R12" s="927" t="s">
        <v>194</v>
      </c>
      <c r="S12" s="927"/>
      <c r="T12" s="927"/>
      <c r="U12" s="898"/>
      <c r="V12" s="898"/>
      <c r="W12" s="898"/>
      <c r="X12" s="62"/>
      <c r="Y12" s="917" t="s">
        <v>256</v>
      </c>
      <c r="Z12" s="918"/>
      <c r="AA12" s="918"/>
      <c r="AB12" s="919"/>
      <c r="AC12" s="66"/>
      <c r="AD12" s="68"/>
    </row>
    <row r="13" spans="1:30" s="69" customFormat="1" ht="6" customHeight="1" outlineLevel="1" x14ac:dyDescent="0.35">
      <c r="A13" s="59"/>
      <c r="B13" s="70"/>
      <c r="C13" s="70"/>
      <c r="D13" s="70"/>
      <c r="E13" s="70"/>
      <c r="F13" s="70"/>
      <c r="G13" s="70"/>
      <c r="H13" s="60"/>
      <c r="I13" s="60"/>
      <c r="J13" s="60"/>
      <c r="K13" s="60"/>
      <c r="L13" s="60"/>
      <c r="M13" s="60"/>
      <c r="N13" s="60"/>
      <c r="O13" s="60"/>
      <c r="P13" s="60"/>
      <c r="Q13" s="60"/>
      <c r="R13" s="60"/>
      <c r="S13" s="60"/>
      <c r="T13" s="60"/>
      <c r="U13" s="60"/>
      <c r="V13" s="60"/>
      <c r="W13" s="60"/>
      <c r="X13" s="62"/>
      <c r="Y13" s="914" t="s">
        <v>206</v>
      </c>
      <c r="Z13" s="915"/>
      <c r="AA13" s="915"/>
      <c r="AB13" s="916"/>
      <c r="AC13" s="920"/>
      <c r="AD13" s="68"/>
    </row>
    <row r="14" spans="1:30" s="69" customFormat="1" ht="16.5" customHeight="1" outlineLevel="1" x14ac:dyDescent="0.35">
      <c r="A14" s="59"/>
      <c r="B14" s="60" t="s">
        <v>195</v>
      </c>
      <c r="C14" s="60"/>
      <c r="D14" s="60"/>
      <c r="E14" s="60"/>
      <c r="F14" s="60"/>
      <c r="G14" s="61"/>
      <c r="H14" s="61"/>
      <c r="I14" s="61"/>
      <c r="J14" s="61"/>
      <c r="K14" s="61"/>
      <c r="L14" s="61"/>
      <c r="M14" s="61"/>
      <c r="N14" s="71" t="s">
        <v>196</v>
      </c>
      <c r="O14" s="71"/>
      <c r="P14" s="71"/>
      <c r="Q14" s="71"/>
      <c r="R14" s="71"/>
      <c r="S14" s="71"/>
      <c r="T14" s="71"/>
      <c r="U14" s="71"/>
      <c r="V14" s="60"/>
      <c r="W14" s="60"/>
      <c r="X14" s="60"/>
      <c r="Y14" s="917"/>
      <c r="Z14" s="918"/>
      <c r="AA14" s="918"/>
      <c r="AB14" s="919"/>
      <c r="AC14" s="921"/>
      <c r="AD14" s="63"/>
    </row>
    <row r="15" spans="1:30" s="69" customFormat="1" ht="6" customHeight="1" outlineLevel="1" x14ac:dyDescent="0.35">
      <c r="A15" s="59"/>
      <c r="B15" s="60"/>
      <c r="C15" s="60"/>
      <c r="D15" s="60"/>
      <c r="E15" s="60"/>
      <c r="F15" s="60"/>
      <c r="G15" s="61"/>
      <c r="H15" s="61"/>
      <c r="I15" s="61"/>
      <c r="J15" s="61"/>
      <c r="K15" s="61"/>
      <c r="L15" s="61"/>
      <c r="M15" s="61"/>
      <c r="N15" s="71"/>
      <c r="O15" s="71"/>
      <c r="P15" s="71"/>
      <c r="Q15" s="71"/>
      <c r="R15" s="71"/>
      <c r="S15" s="71"/>
      <c r="T15" s="71"/>
      <c r="U15" s="71"/>
      <c r="V15" s="60"/>
      <c r="W15" s="60"/>
      <c r="X15" s="60"/>
      <c r="Y15" s="914" t="s">
        <v>257</v>
      </c>
      <c r="Z15" s="915"/>
      <c r="AA15" s="915"/>
      <c r="AB15" s="916"/>
      <c r="AC15" s="920"/>
      <c r="AD15" s="63"/>
    </row>
    <row r="16" spans="1:30" s="69" customFormat="1" ht="16.5" customHeight="1" outlineLevel="1" x14ac:dyDescent="0.35">
      <c r="A16" s="59"/>
      <c r="B16" s="922" t="s">
        <v>198</v>
      </c>
      <c r="C16" s="922"/>
      <c r="D16" s="922"/>
      <c r="E16" s="922"/>
      <c r="F16" s="922"/>
      <c r="G16" s="923" t="s">
        <v>177</v>
      </c>
      <c r="H16" s="923"/>
      <c r="I16" s="923"/>
      <c r="J16" s="923"/>
      <c r="K16" s="923"/>
      <c r="L16" s="61"/>
      <c r="M16" s="61"/>
      <c r="N16" s="922" t="s">
        <v>198</v>
      </c>
      <c r="O16" s="922"/>
      <c r="P16" s="922"/>
      <c r="Q16" s="922"/>
      <c r="R16" s="922"/>
      <c r="S16" s="923" t="s">
        <v>177</v>
      </c>
      <c r="T16" s="923"/>
      <c r="U16" s="923"/>
      <c r="V16" s="923"/>
      <c r="W16" s="923"/>
      <c r="X16" s="60"/>
      <c r="Y16" s="917"/>
      <c r="Z16" s="918"/>
      <c r="AA16" s="918"/>
      <c r="AB16" s="919"/>
      <c r="AC16" s="921"/>
      <c r="AD16" s="63"/>
    </row>
    <row r="17" spans="1:30" s="69" customFormat="1" ht="26.25" customHeight="1" outlineLevel="1" x14ac:dyDescent="0.35">
      <c r="A17" s="59"/>
      <c r="B17" s="899" t="s">
        <v>199</v>
      </c>
      <c r="C17" s="899"/>
      <c r="D17" s="899"/>
      <c r="E17" s="899"/>
      <c r="F17" s="899"/>
      <c r="G17" s="900"/>
      <c r="H17" s="900"/>
      <c r="I17" s="900"/>
      <c r="J17" s="900"/>
      <c r="K17" s="900"/>
      <c r="L17" s="72"/>
      <c r="M17" s="73"/>
      <c r="N17" s="905" t="s">
        <v>200</v>
      </c>
      <c r="O17" s="905"/>
      <c r="P17" s="905"/>
      <c r="Q17" s="905"/>
      <c r="R17" s="905"/>
      <c r="S17" s="913"/>
      <c r="T17" s="913"/>
      <c r="U17" s="913"/>
      <c r="V17" s="913"/>
      <c r="W17" s="913"/>
      <c r="X17" s="60"/>
      <c r="Y17" s="908" t="s">
        <v>258</v>
      </c>
      <c r="Z17" s="909"/>
      <c r="AA17" s="909"/>
      <c r="AB17" s="910"/>
      <c r="AC17" s="66"/>
      <c r="AD17" s="63"/>
    </row>
    <row r="18" spans="1:30" ht="26.25" customHeight="1" outlineLevel="1" x14ac:dyDescent="0.25">
      <c r="A18" s="74"/>
      <c r="B18" s="899" t="s">
        <v>201</v>
      </c>
      <c r="C18" s="899"/>
      <c r="D18" s="899"/>
      <c r="E18" s="899"/>
      <c r="F18" s="899"/>
      <c r="G18" s="900"/>
      <c r="H18" s="900"/>
      <c r="I18" s="900"/>
      <c r="J18" s="900"/>
      <c r="K18" s="900"/>
      <c r="L18" s="75"/>
      <c r="M18" s="75"/>
      <c r="N18" s="905" t="s">
        <v>202</v>
      </c>
      <c r="O18" s="905"/>
      <c r="P18" s="905"/>
      <c r="Q18" s="905"/>
      <c r="R18" s="905"/>
      <c r="S18" s="913"/>
      <c r="T18" s="913"/>
      <c r="U18" s="913"/>
      <c r="V18" s="913"/>
      <c r="W18" s="913"/>
      <c r="X18" s="61"/>
      <c r="Y18" s="908" t="s">
        <v>259</v>
      </c>
      <c r="Z18" s="909"/>
      <c r="AA18" s="909"/>
      <c r="AB18" s="910"/>
      <c r="AC18" s="66"/>
      <c r="AD18" s="76"/>
    </row>
    <row r="19" spans="1:30" ht="26.25" customHeight="1" outlineLevel="1" x14ac:dyDescent="0.25">
      <c r="A19" s="74"/>
      <c r="B19" s="905" t="s">
        <v>203</v>
      </c>
      <c r="C19" s="905"/>
      <c r="D19" s="905"/>
      <c r="E19" s="905"/>
      <c r="F19" s="905"/>
      <c r="G19" s="900"/>
      <c r="H19" s="900"/>
      <c r="I19" s="900"/>
      <c r="J19" s="900"/>
      <c r="K19" s="900"/>
      <c r="L19" s="61"/>
      <c r="M19" s="61"/>
      <c r="N19" s="905" t="s">
        <v>204</v>
      </c>
      <c r="O19" s="905"/>
      <c r="P19" s="905"/>
      <c r="Q19" s="905"/>
      <c r="R19" s="905"/>
      <c r="S19" s="913"/>
      <c r="T19" s="913"/>
      <c r="U19" s="913"/>
      <c r="V19" s="913"/>
      <c r="W19" s="913"/>
      <c r="X19" s="61"/>
      <c r="Y19" s="908" t="s">
        <v>260</v>
      </c>
      <c r="Z19" s="909"/>
      <c r="AA19" s="909"/>
      <c r="AB19" s="910"/>
      <c r="AC19" s="66"/>
      <c r="AD19" s="63"/>
    </row>
    <row r="20" spans="1:30" ht="26.25" customHeight="1" outlineLevel="1" x14ac:dyDescent="0.25">
      <c r="A20" s="74"/>
      <c r="B20" s="899" t="s">
        <v>205</v>
      </c>
      <c r="C20" s="899"/>
      <c r="D20" s="899"/>
      <c r="E20" s="899"/>
      <c r="F20" s="899"/>
      <c r="G20" s="900"/>
      <c r="H20" s="900"/>
      <c r="I20" s="900"/>
      <c r="J20" s="900"/>
      <c r="K20" s="900"/>
      <c r="L20" s="77"/>
      <c r="M20" s="77"/>
      <c r="N20" s="905" t="s">
        <v>261</v>
      </c>
      <c r="O20" s="905"/>
      <c r="P20" s="905"/>
      <c r="Q20" s="905"/>
      <c r="R20" s="905"/>
      <c r="S20" s="913"/>
      <c r="T20" s="913"/>
      <c r="U20" s="913"/>
      <c r="V20" s="913"/>
      <c r="W20" s="913"/>
      <c r="X20" s="61"/>
      <c r="Y20" s="908" t="s">
        <v>262</v>
      </c>
      <c r="Z20" s="909"/>
      <c r="AA20" s="909"/>
      <c r="AB20" s="910"/>
      <c r="AC20" s="66"/>
      <c r="AD20" s="63"/>
    </row>
    <row r="21" spans="1:30" ht="26.25" customHeight="1" outlineLevel="1" x14ac:dyDescent="0.25">
      <c r="A21" s="74"/>
      <c r="B21" s="899" t="s">
        <v>207</v>
      </c>
      <c r="C21" s="899"/>
      <c r="D21" s="899"/>
      <c r="E21" s="899"/>
      <c r="F21" s="899"/>
      <c r="G21" s="900"/>
      <c r="H21" s="900"/>
      <c r="I21" s="900"/>
      <c r="J21" s="900"/>
      <c r="K21" s="900"/>
      <c r="L21" s="77"/>
      <c r="M21" s="77"/>
      <c r="N21" s="905" t="s">
        <v>240</v>
      </c>
      <c r="O21" s="905"/>
      <c r="P21" s="905"/>
      <c r="Q21" s="905"/>
      <c r="R21" s="905"/>
      <c r="S21" s="913"/>
      <c r="T21" s="913"/>
      <c r="U21" s="913"/>
      <c r="V21" s="913"/>
      <c r="W21" s="913"/>
      <c r="X21" s="78"/>
      <c r="Y21" s="908" t="s">
        <v>263</v>
      </c>
      <c r="Z21" s="909"/>
      <c r="AA21" s="909"/>
      <c r="AB21" s="910"/>
      <c r="AC21" s="66"/>
      <c r="AD21" s="63"/>
    </row>
    <row r="22" spans="1:30" ht="26.25" customHeight="1" outlineLevel="1" x14ac:dyDescent="0.25">
      <c r="A22" s="74"/>
      <c r="B22" s="899" t="s">
        <v>208</v>
      </c>
      <c r="C22" s="899"/>
      <c r="D22" s="899"/>
      <c r="E22" s="899"/>
      <c r="F22" s="899"/>
      <c r="G22" s="900"/>
      <c r="H22" s="900"/>
      <c r="I22" s="900"/>
      <c r="J22" s="900"/>
      <c r="K22" s="900"/>
      <c r="L22" s="77"/>
      <c r="M22" s="77"/>
      <c r="N22" s="79"/>
      <c r="O22" s="79"/>
      <c r="P22" s="79"/>
      <c r="Q22" s="79"/>
      <c r="R22" s="79"/>
      <c r="S22" s="79"/>
      <c r="T22" s="79"/>
      <c r="U22" s="79"/>
      <c r="V22" s="80"/>
      <c r="W22" s="80"/>
      <c r="X22" s="78"/>
      <c r="Y22" s="908" t="s">
        <v>264</v>
      </c>
      <c r="Z22" s="909"/>
      <c r="AA22" s="909"/>
      <c r="AB22" s="910"/>
      <c r="AC22" s="81"/>
      <c r="AD22" s="63"/>
    </row>
    <row r="23" spans="1:30" s="58" customFormat="1" ht="26.25" customHeight="1" x14ac:dyDescent="0.45">
      <c r="A23" s="64"/>
      <c r="B23" s="905" t="s">
        <v>209</v>
      </c>
      <c r="C23" s="905"/>
      <c r="D23" s="905"/>
      <c r="E23" s="905"/>
      <c r="F23" s="905"/>
      <c r="G23" s="906"/>
      <c r="H23" s="906"/>
      <c r="I23" s="906"/>
      <c r="J23" s="906"/>
      <c r="K23" s="906"/>
      <c r="L23" s="907"/>
      <c r="M23" s="907"/>
      <c r="N23" s="907"/>
      <c r="O23" s="77"/>
      <c r="P23" s="77"/>
      <c r="Q23" s="77"/>
      <c r="R23" s="77"/>
      <c r="S23" s="77"/>
      <c r="T23" s="77"/>
      <c r="U23" s="77"/>
      <c r="V23" s="82"/>
      <c r="W23" s="82"/>
      <c r="X23" s="82"/>
      <c r="Y23" s="908" t="s">
        <v>265</v>
      </c>
      <c r="Z23" s="909"/>
      <c r="AA23" s="909"/>
      <c r="AB23" s="910"/>
      <c r="AC23" s="83"/>
      <c r="AD23" s="84"/>
    </row>
    <row r="24" spans="1:30" ht="17.25" customHeight="1" outlineLevel="1" x14ac:dyDescent="0.35">
      <c r="A24" s="74"/>
      <c r="B24" s="60" t="s">
        <v>210</v>
      </c>
      <c r="C24" s="60"/>
      <c r="D24" s="60"/>
      <c r="E24" s="60"/>
      <c r="F24" s="60"/>
      <c r="G24" s="60"/>
      <c r="H24" s="60"/>
      <c r="I24" s="60"/>
      <c r="J24" s="60"/>
      <c r="K24" s="60"/>
      <c r="L24" s="60"/>
      <c r="M24" s="60"/>
      <c r="N24" s="61"/>
      <c r="O24" s="80" t="s">
        <v>211</v>
      </c>
      <c r="P24" s="80"/>
      <c r="Q24" s="80"/>
      <c r="R24" s="80"/>
      <c r="S24" s="61"/>
      <c r="T24" s="61"/>
      <c r="U24" s="61"/>
      <c r="V24" s="82"/>
      <c r="W24" s="82"/>
      <c r="X24" s="82"/>
      <c r="Y24" s="82"/>
      <c r="Z24" s="82"/>
      <c r="AA24" s="82"/>
      <c r="AB24" s="82"/>
      <c r="AC24" s="82"/>
      <c r="AD24" s="84"/>
    </row>
    <row r="25" spans="1:30" ht="6" customHeight="1" outlineLevel="1" x14ac:dyDescent="0.35">
      <c r="A25" s="74"/>
      <c r="B25" s="60"/>
      <c r="C25" s="60"/>
      <c r="D25" s="60"/>
      <c r="E25" s="60"/>
      <c r="F25" s="60"/>
      <c r="G25" s="60"/>
      <c r="H25" s="60"/>
      <c r="I25" s="60"/>
      <c r="J25" s="60"/>
      <c r="K25" s="60"/>
      <c r="L25" s="60"/>
      <c r="M25" s="60"/>
      <c r="N25" s="61"/>
      <c r="O25" s="80"/>
      <c r="P25" s="80"/>
      <c r="Q25" s="80"/>
      <c r="R25" s="80"/>
      <c r="S25" s="61"/>
      <c r="T25" s="61"/>
      <c r="U25" s="61"/>
      <c r="V25" s="82"/>
      <c r="W25" s="82"/>
      <c r="X25" s="82"/>
      <c r="Y25" s="82"/>
      <c r="Z25" s="82"/>
      <c r="AA25" s="82"/>
      <c r="AB25" s="82"/>
      <c r="AC25" s="82"/>
      <c r="AD25" s="84"/>
    </row>
    <row r="26" spans="1:30" s="69" customFormat="1" ht="17.25" customHeight="1" outlineLevel="1" x14ac:dyDescent="0.35">
      <c r="A26" s="59"/>
      <c r="B26" s="911" t="s">
        <v>212</v>
      </c>
      <c r="C26" s="911"/>
      <c r="D26" s="911"/>
      <c r="E26" s="911"/>
      <c r="F26" s="911"/>
      <c r="G26" s="911" t="s">
        <v>213</v>
      </c>
      <c r="H26" s="911"/>
      <c r="I26" s="911"/>
      <c r="J26" s="911"/>
      <c r="K26" s="911"/>
      <c r="L26" s="911" t="s">
        <v>214</v>
      </c>
      <c r="M26" s="912"/>
      <c r="N26" s="85"/>
      <c r="O26" s="911" t="s">
        <v>215</v>
      </c>
      <c r="P26" s="911"/>
      <c r="Q26" s="911"/>
      <c r="R26" s="911"/>
      <c r="S26" s="911" t="s">
        <v>213</v>
      </c>
      <c r="T26" s="911"/>
      <c r="U26" s="911"/>
      <c r="V26" s="911"/>
      <c r="W26" s="911"/>
      <c r="X26" s="911" t="s">
        <v>214</v>
      </c>
      <c r="Y26" s="911"/>
      <c r="Z26" s="902"/>
      <c r="AA26" s="902"/>
      <c r="AB26" s="902"/>
      <c r="AC26" s="86"/>
      <c r="AD26" s="84"/>
    </row>
    <row r="27" spans="1:30" s="88" customFormat="1" ht="26.25" customHeight="1" outlineLevel="1" x14ac:dyDescent="0.25">
      <c r="A27" s="87"/>
      <c r="B27" s="899" t="s">
        <v>216</v>
      </c>
      <c r="C27" s="899"/>
      <c r="D27" s="899"/>
      <c r="E27" s="899"/>
      <c r="F27" s="899"/>
      <c r="G27" s="900"/>
      <c r="H27" s="900"/>
      <c r="I27" s="900"/>
      <c r="J27" s="900"/>
      <c r="K27" s="900"/>
      <c r="L27" s="900"/>
      <c r="M27" s="903"/>
      <c r="N27" s="78"/>
      <c r="O27" s="899" t="s">
        <v>217</v>
      </c>
      <c r="P27" s="899"/>
      <c r="Q27" s="899"/>
      <c r="R27" s="899"/>
      <c r="S27" s="901"/>
      <c r="T27" s="901"/>
      <c r="U27" s="901"/>
      <c r="V27" s="901"/>
      <c r="W27" s="901"/>
      <c r="X27" s="904"/>
      <c r="Y27" s="904"/>
      <c r="Z27" s="902"/>
      <c r="AA27" s="902"/>
      <c r="AB27" s="902"/>
      <c r="AC27" s="86"/>
      <c r="AD27" s="84"/>
    </row>
    <row r="28" spans="1:30" s="88" customFormat="1" ht="26.25" customHeight="1" outlineLevel="1" x14ac:dyDescent="0.25">
      <c r="A28" s="87"/>
      <c r="B28" s="899" t="s">
        <v>197</v>
      </c>
      <c r="C28" s="899"/>
      <c r="D28" s="899"/>
      <c r="E28" s="899"/>
      <c r="F28" s="899"/>
      <c r="G28" s="900"/>
      <c r="H28" s="900"/>
      <c r="I28" s="900"/>
      <c r="J28" s="900"/>
      <c r="K28" s="900"/>
      <c r="L28" s="900"/>
      <c r="M28" s="900"/>
      <c r="N28" s="78"/>
      <c r="O28" s="899" t="s">
        <v>218</v>
      </c>
      <c r="P28" s="899"/>
      <c r="Q28" s="899"/>
      <c r="R28" s="899"/>
      <c r="S28" s="901"/>
      <c r="T28" s="901"/>
      <c r="U28" s="901"/>
      <c r="V28" s="901"/>
      <c r="W28" s="901"/>
      <c r="X28" s="901"/>
      <c r="Y28" s="901"/>
      <c r="Z28" s="902"/>
      <c r="AA28" s="902"/>
      <c r="AB28" s="902"/>
      <c r="AC28" s="86"/>
      <c r="AD28" s="84"/>
    </row>
    <row r="29" spans="1:30" s="88" customFormat="1" ht="26.25" customHeight="1" outlineLevel="1" x14ac:dyDescent="0.25">
      <c r="A29" s="87"/>
      <c r="B29" s="899" t="s">
        <v>219</v>
      </c>
      <c r="C29" s="899"/>
      <c r="D29" s="899"/>
      <c r="E29" s="899"/>
      <c r="F29" s="899"/>
      <c r="G29" s="900"/>
      <c r="H29" s="900"/>
      <c r="I29" s="900"/>
      <c r="J29" s="900"/>
      <c r="K29" s="900"/>
      <c r="L29" s="900"/>
      <c r="M29" s="900"/>
      <c r="N29" s="78"/>
      <c r="O29" s="899" t="s">
        <v>219</v>
      </c>
      <c r="P29" s="899"/>
      <c r="Q29" s="899"/>
      <c r="R29" s="899"/>
      <c r="S29" s="901"/>
      <c r="T29" s="901"/>
      <c r="U29" s="901"/>
      <c r="V29" s="901"/>
      <c r="W29" s="901"/>
      <c r="X29" s="901"/>
      <c r="Y29" s="901"/>
      <c r="Z29" s="902"/>
      <c r="AA29" s="902"/>
      <c r="AB29" s="902"/>
      <c r="AC29" s="86"/>
      <c r="AD29" s="84"/>
    </row>
    <row r="30" spans="1:30" s="88" customFormat="1" ht="26.25" customHeight="1" outlineLevel="1" x14ac:dyDescent="0.25">
      <c r="A30" s="87"/>
      <c r="B30" s="899" t="s">
        <v>220</v>
      </c>
      <c r="C30" s="899"/>
      <c r="D30" s="899"/>
      <c r="E30" s="899"/>
      <c r="F30" s="899"/>
      <c r="G30" s="900"/>
      <c r="H30" s="900"/>
      <c r="I30" s="900"/>
      <c r="J30" s="900"/>
      <c r="K30" s="900"/>
      <c r="L30" s="900"/>
      <c r="M30" s="900"/>
      <c r="N30" s="78"/>
      <c r="O30" s="899" t="s">
        <v>221</v>
      </c>
      <c r="P30" s="899"/>
      <c r="Q30" s="899"/>
      <c r="R30" s="899"/>
      <c r="S30" s="901"/>
      <c r="T30" s="901"/>
      <c r="U30" s="901"/>
      <c r="V30" s="901"/>
      <c r="W30" s="901"/>
      <c r="X30" s="901"/>
      <c r="Y30" s="901"/>
      <c r="Z30" s="902"/>
      <c r="AA30" s="902"/>
      <c r="AB30" s="902"/>
      <c r="AC30" s="86"/>
      <c r="AD30" s="84"/>
    </row>
    <row r="31" spans="1:30" s="88" customFormat="1" ht="26.25" customHeight="1" outlineLevel="1" x14ac:dyDescent="0.25">
      <c r="A31" s="87"/>
      <c r="B31" s="899" t="s">
        <v>222</v>
      </c>
      <c r="C31" s="899"/>
      <c r="D31" s="899"/>
      <c r="E31" s="899"/>
      <c r="F31" s="899"/>
      <c r="G31" s="900"/>
      <c r="H31" s="900"/>
      <c r="I31" s="900"/>
      <c r="J31" s="900"/>
      <c r="K31" s="900"/>
      <c r="L31" s="900"/>
      <c r="M31" s="900"/>
      <c r="N31" s="78"/>
      <c r="O31" s="899" t="s">
        <v>223</v>
      </c>
      <c r="P31" s="899"/>
      <c r="Q31" s="899"/>
      <c r="R31" s="899"/>
      <c r="S31" s="901"/>
      <c r="T31" s="901"/>
      <c r="U31" s="901"/>
      <c r="V31" s="901"/>
      <c r="W31" s="901"/>
      <c r="X31" s="901"/>
      <c r="Y31" s="901"/>
      <c r="Z31" s="902"/>
      <c r="AA31" s="902"/>
      <c r="AB31" s="902"/>
      <c r="AC31" s="86"/>
      <c r="AD31" s="84"/>
    </row>
    <row r="32" spans="1:30" s="88" customFormat="1" ht="6" customHeight="1" outlineLevel="1" x14ac:dyDescent="0.25">
      <c r="A32" s="87"/>
      <c r="B32" s="89"/>
      <c r="C32" s="89"/>
      <c r="D32" s="89"/>
      <c r="E32" s="89"/>
      <c r="F32" s="89"/>
      <c r="G32" s="86"/>
      <c r="H32" s="86"/>
      <c r="I32" s="86"/>
      <c r="J32" s="86"/>
      <c r="K32" s="86"/>
      <c r="L32" s="86"/>
      <c r="M32" s="86"/>
      <c r="N32" s="86"/>
      <c r="O32" s="86"/>
      <c r="P32" s="86"/>
      <c r="Q32" s="78"/>
      <c r="R32" s="78"/>
      <c r="S32" s="78"/>
      <c r="T32" s="78"/>
      <c r="U32" s="78"/>
      <c r="V32" s="82"/>
      <c r="W32" s="82"/>
      <c r="X32" s="82"/>
      <c r="Y32" s="82"/>
      <c r="Z32" s="82"/>
      <c r="AA32" s="82"/>
      <c r="AB32" s="82"/>
      <c r="AC32" s="86"/>
      <c r="AD32" s="84"/>
    </row>
    <row r="33" spans="1:30" ht="18.75" customHeight="1" outlineLevel="1" x14ac:dyDescent="0.35">
      <c r="A33" s="90"/>
      <c r="B33" s="91" t="s">
        <v>224</v>
      </c>
      <c r="C33" s="91"/>
      <c r="D33" s="91"/>
      <c r="E33" s="91"/>
      <c r="F33" s="91"/>
      <c r="G33" s="91"/>
      <c r="H33" s="91"/>
      <c r="I33" s="91"/>
      <c r="J33" s="91"/>
      <c r="K33" s="91"/>
      <c r="L33" s="91"/>
      <c r="M33" s="91"/>
      <c r="N33" s="61"/>
      <c r="O33" s="61"/>
      <c r="P33" s="61"/>
      <c r="Q33" s="61"/>
      <c r="R33" s="61"/>
      <c r="S33" s="61"/>
      <c r="T33" s="61"/>
      <c r="U33" s="61"/>
      <c r="V33" s="92"/>
      <c r="W33" s="92"/>
      <c r="X33" s="92"/>
      <c r="Y33" s="92"/>
      <c r="Z33" s="92"/>
      <c r="AA33" s="92"/>
      <c r="AB33" s="92"/>
      <c r="AC33" s="93"/>
      <c r="AD33" s="84"/>
    </row>
    <row r="34" spans="1:30" ht="17.149999999999999" customHeight="1" outlineLevel="1" x14ac:dyDescent="0.3">
      <c r="A34" s="90"/>
      <c r="B34" s="94" t="s">
        <v>225</v>
      </c>
      <c r="C34" s="94"/>
      <c r="D34" s="94"/>
      <c r="E34" s="94"/>
      <c r="F34" s="94"/>
      <c r="G34" s="94"/>
      <c r="H34" s="94"/>
      <c r="I34" s="94"/>
      <c r="J34" s="94"/>
      <c r="K34" s="94"/>
      <c r="L34" s="94"/>
      <c r="M34" s="94"/>
      <c r="N34" s="61"/>
      <c r="O34" s="61"/>
      <c r="P34" s="61"/>
      <c r="Q34" s="61"/>
      <c r="R34" s="61"/>
      <c r="S34" s="61"/>
      <c r="T34" s="61"/>
      <c r="U34" s="61"/>
      <c r="V34" s="61"/>
      <c r="W34" s="61"/>
      <c r="X34" s="61"/>
      <c r="Y34" s="61"/>
      <c r="Z34" s="61"/>
      <c r="AA34" s="61"/>
      <c r="AB34" s="61"/>
      <c r="AC34" s="61"/>
      <c r="AD34" s="63"/>
    </row>
    <row r="35" spans="1:30" ht="139.5" customHeight="1" outlineLevel="1" x14ac:dyDescent="0.25">
      <c r="A35" s="74"/>
      <c r="B35" s="892"/>
      <c r="C35" s="893"/>
      <c r="D35" s="893"/>
      <c r="E35" s="893"/>
      <c r="F35" s="893"/>
      <c r="G35" s="893"/>
      <c r="H35" s="893"/>
      <c r="I35" s="893"/>
      <c r="J35" s="893"/>
      <c r="K35" s="893"/>
      <c r="L35" s="893"/>
      <c r="M35" s="893"/>
      <c r="N35" s="893"/>
      <c r="O35" s="893"/>
      <c r="P35" s="893"/>
      <c r="Q35" s="893"/>
      <c r="R35" s="893"/>
      <c r="S35" s="893"/>
      <c r="T35" s="893"/>
      <c r="U35" s="893"/>
      <c r="V35" s="893"/>
      <c r="W35" s="893"/>
      <c r="X35" s="893"/>
      <c r="Y35" s="893"/>
      <c r="Z35" s="893"/>
      <c r="AA35" s="893"/>
      <c r="AB35" s="893"/>
      <c r="AC35" s="894"/>
      <c r="AD35" s="63"/>
    </row>
    <row r="36" spans="1:30" ht="17.149999999999999" customHeight="1" outlineLevel="1" x14ac:dyDescent="0.3">
      <c r="A36" s="74"/>
      <c r="B36" s="94" t="s">
        <v>226</v>
      </c>
      <c r="C36" s="94"/>
      <c r="D36" s="94"/>
      <c r="E36" s="94"/>
      <c r="F36" s="94"/>
      <c r="G36" s="94"/>
      <c r="H36" s="94"/>
      <c r="I36" s="94"/>
      <c r="J36" s="94"/>
      <c r="K36" s="94"/>
      <c r="L36" s="94"/>
      <c r="M36" s="94"/>
      <c r="N36" s="61"/>
      <c r="O36" s="61"/>
      <c r="P36" s="61"/>
      <c r="Q36" s="61"/>
      <c r="R36" s="61"/>
      <c r="S36" s="61"/>
      <c r="T36" s="61"/>
      <c r="U36" s="61"/>
      <c r="V36" s="61"/>
      <c r="W36" s="61"/>
      <c r="X36" s="61"/>
      <c r="Y36" s="61"/>
      <c r="Z36" s="61"/>
      <c r="AA36" s="61"/>
      <c r="AB36" s="61"/>
      <c r="AC36" s="61"/>
      <c r="AD36" s="63"/>
    </row>
    <row r="37" spans="1:30" ht="61.5" customHeight="1" outlineLevel="1" x14ac:dyDescent="0.25">
      <c r="A37" s="74"/>
      <c r="B37" s="895"/>
      <c r="C37" s="896"/>
      <c r="D37" s="896"/>
      <c r="E37" s="896"/>
      <c r="F37" s="896"/>
      <c r="G37" s="896"/>
      <c r="H37" s="896"/>
      <c r="I37" s="896"/>
      <c r="J37" s="896"/>
      <c r="K37" s="896"/>
      <c r="L37" s="896"/>
      <c r="M37" s="896"/>
      <c r="N37" s="896"/>
      <c r="O37" s="896"/>
      <c r="P37" s="896"/>
      <c r="Q37" s="896"/>
      <c r="R37" s="896"/>
      <c r="S37" s="896"/>
      <c r="T37" s="896"/>
      <c r="U37" s="896"/>
      <c r="V37" s="896"/>
      <c r="W37" s="896"/>
      <c r="X37" s="896"/>
      <c r="Y37" s="896"/>
      <c r="Z37" s="896"/>
      <c r="AA37" s="896"/>
      <c r="AB37" s="896"/>
      <c r="AC37" s="897"/>
      <c r="AD37" s="63"/>
    </row>
    <row r="38" spans="1:30" ht="17.149999999999999" customHeight="1" outlineLevel="1" x14ac:dyDescent="0.3">
      <c r="A38" s="74"/>
      <c r="B38" s="94" t="s">
        <v>227</v>
      </c>
      <c r="C38" s="94"/>
      <c r="D38" s="94"/>
      <c r="E38" s="94"/>
      <c r="F38" s="94"/>
      <c r="G38" s="94"/>
      <c r="H38" s="94"/>
      <c r="I38" s="94"/>
      <c r="J38" s="94"/>
      <c r="K38" s="94"/>
      <c r="L38" s="94"/>
      <c r="M38" s="94"/>
      <c r="N38" s="61"/>
      <c r="O38" s="61"/>
      <c r="P38" s="61"/>
      <c r="Q38" s="61"/>
      <c r="R38" s="61"/>
      <c r="S38" s="61"/>
      <c r="T38" s="61"/>
      <c r="U38" s="61"/>
      <c r="V38" s="61"/>
      <c r="W38" s="61"/>
      <c r="X38" s="61"/>
      <c r="Y38" s="61"/>
      <c r="Z38" s="61"/>
      <c r="AA38" s="61"/>
      <c r="AB38" s="61"/>
      <c r="AC38" s="61"/>
      <c r="AD38" s="63"/>
    </row>
    <row r="39" spans="1:30" ht="111.75" customHeight="1" outlineLevel="1" x14ac:dyDescent="0.25">
      <c r="A39" s="74"/>
      <c r="B39" s="852"/>
      <c r="C39" s="853"/>
      <c r="D39" s="853"/>
      <c r="E39" s="853"/>
      <c r="F39" s="853"/>
      <c r="G39" s="853"/>
      <c r="H39" s="853"/>
      <c r="I39" s="853"/>
      <c r="J39" s="853"/>
      <c r="K39" s="853"/>
      <c r="L39" s="853"/>
      <c r="M39" s="853"/>
      <c r="N39" s="853"/>
      <c r="O39" s="853"/>
      <c r="P39" s="853"/>
      <c r="Q39" s="853"/>
      <c r="R39" s="853"/>
      <c r="S39" s="853"/>
      <c r="T39" s="853"/>
      <c r="U39" s="853"/>
      <c r="V39" s="853"/>
      <c r="W39" s="853"/>
      <c r="X39" s="853"/>
      <c r="Y39" s="853"/>
      <c r="Z39" s="853"/>
      <c r="AA39" s="853"/>
      <c r="AB39" s="853"/>
      <c r="AC39" s="854"/>
      <c r="AD39" s="63"/>
    </row>
    <row r="40" spans="1:30" ht="17.149999999999999" customHeight="1" outlineLevel="1" x14ac:dyDescent="0.3">
      <c r="A40" s="74"/>
      <c r="B40" s="94" t="s">
        <v>184</v>
      </c>
      <c r="C40" s="94"/>
      <c r="D40" s="94"/>
      <c r="E40" s="94"/>
      <c r="F40" s="94"/>
      <c r="G40" s="94"/>
      <c r="H40" s="94"/>
      <c r="I40" s="94"/>
      <c r="J40" s="94"/>
      <c r="K40" s="94"/>
      <c r="L40" s="94"/>
      <c r="M40" s="94"/>
      <c r="N40" s="61"/>
      <c r="O40" s="61"/>
      <c r="P40" s="61"/>
      <c r="Q40" s="61"/>
      <c r="R40" s="61"/>
      <c r="S40" s="61"/>
      <c r="T40" s="61"/>
      <c r="U40" s="61"/>
      <c r="V40" s="61"/>
      <c r="W40" s="61"/>
      <c r="X40" s="61"/>
      <c r="Y40" s="61"/>
      <c r="Z40" s="61"/>
      <c r="AA40" s="61"/>
      <c r="AB40" s="61"/>
      <c r="AC40" s="61"/>
      <c r="AD40" s="63"/>
    </row>
    <row r="41" spans="1:30" ht="61.5" customHeight="1" outlineLevel="1" x14ac:dyDescent="0.25">
      <c r="A41" s="74"/>
      <c r="B41" s="852"/>
      <c r="C41" s="853"/>
      <c r="D41" s="853"/>
      <c r="E41" s="853"/>
      <c r="F41" s="853"/>
      <c r="G41" s="853"/>
      <c r="H41" s="853"/>
      <c r="I41" s="853"/>
      <c r="J41" s="853"/>
      <c r="K41" s="853"/>
      <c r="L41" s="853"/>
      <c r="M41" s="853"/>
      <c r="N41" s="853"/>
      <c r="O41" s="853"/>
      <c r="P41" s="853"/>
      <c r="Q41" s="853"/>
      <c r="R41" s="853"/>
      <c r="S41" s="853"/>
      <c r="T41" s="853"/>
      <c r="U41" s="853"/>
      <c r="V41" s="853"/>
      <c r="W41" s="853"/>
      <c r="X41" s="853"/>
      <c r="Y41" s="853"/>
      <c r="Z41" s="853"/>
      <c r="AA41" s="853"/>
      <c r="AB41" s="853"/>
      <c r="AC41" s="854"/>
      <c r="AD41" s="63"/>
    </row>
    <row r="42" spans="1:30" ht="6" customHeight="1" outlineLevel="1" x14ac:dyDescent="0.3">
      <c r="A42" s="74"/>
      <c r="B42" s="85"/>
      <c r="C42" s="85"/>
      <c r="D42" s="85"/>
      <c r="E42" s="85"/>
      <c r="F42" s="85"/>
      <c r="G42" s="85"/>
      <c r="H42" s="85"/>
      <c r="I42" s="85"/>
      <c r="J42" s="85"/>
      <c r="K42" s="85"/>
      <c r="L42" s="85"/>
      <c r="M42" s="85"/>
      <c r="N42" s="61"/>
      <c r="O42" s="61"/>
      <c r="P42" s="61"/>
      <c r="Q42" s="61"/>
      <c r="R42" s="61"/>
      <c r="S42" s="61"/>
      <c r="T42" s="61"/>
      <c r="U42" s="61"/>
      <c r="V42" s="61"/>
      <c r="W42" s="95"/>
      <c r="X42" s="61"/>
      <c r="Y42" s="61"/>
      <c r="Z42" s="61"/>
      <c r="AA42" s="61"/>
      <c r="AB42" s="61"/>
      <c r="AC42" s="61"/>
      <c r="AD42" s="63"/>
    </row>
    <row r="43" spans="1:30" ht="27" customHeight="1" outlineLevel="1" x14ac:dyDescent="0.25">
      <c r="A43" s="74"/>
      <c r="B43" s="885" t="s">
        <v>228</v>
      </c>
      <c r="C43" s="885"/>
      <c r="D43" s="885"/>
      <c r="E43" s="885"/>
      <c r="F43" s="885"/>
      <c r="G43" s="885"/>
      <c r="H43" s="898"/>
      <c r="I43" s="898"/>
      <c r="J43" s="898"/>
      <c r="K43" s="898"/>
      <c r="L43" s="96"/>
      <c r="M43" s="96"/>
      <c r="N43" s="97"/>
      <c r="O43" s="61"/>
      <c r="P43" s="61"/>
      <c r="Q43" s="61"/>
      <c r="R43" s="61"/>
      <c r="S43" s="61"/>
      <c r="T43" s="61"/>
      <c r="U43" s="61"/>
      <c r="V43" s="61"/>
      <c r="W43" s="884"/>
      <c r="X43" s="884"/>
      <c r="Y43" s="884"/>
      <c r="Z43" s="884"/>
      <c r="AA43" s="884"/>
      <c r="AB43" s="61"/>
      <c r="AC43" s="61"/>
      <c r="AD43" s="63"/>
    </row>
    <row r="44" spans="1:30" ht="6" customHeight="1" outlineLevel="1" x14ac:dyDescent="0.3">
      <c r="A44" s="74"/>
      <c r="B44" s="98"/>
      <c r="C44" s="98"/>
      <c r="D44" s="98"/>
      <c r="E44" s="98"/>
      <c r="F44" s="98"/>
      <c r="G44" s="98"/>
      <c r="H44" s="99"/>
      <c r="I44" s="99"/>
      <c r="J44" s="99"/>
      <c r="K44" s="99"/>
      <c r="L44" s="99"/>
      <c r="M44" s="99"/>
      <c r="N44" s="100"/>
      <c r="O44" s="61"/>
      <c r="P44" s="61"/>
      <c r="Q44" s="61"/>
      <c r="R44" s="61"/>
      <c r="S44" s="61"/>
      <c r="T44" s="61"/>
      <c r="U44" s="61"/>
      <c r="V44" s="61"/>
      <c r="W44" s="884"/>
      <c r="X44" s="884"/>
      <c r="Y44" s="884"/>
      <c r="Z44" s="884"/>
      <c r="AA44" s="884"/>
      <c r="AB44" s="61"/>
      <c r="AC44" s="61"/>
      <c r="AD44" s="63"/>
    </row>
    <row r="45" spans="1:30" ht="27" customHeight="1" outlineLevel="1" x14ac:dyDescent="0.25">
      <c r="A45" s="74"/>
      <c r="B45" s="885" t="s">
        <v>229</v>
      </c>
      <c r="C45" s="885"/>
      <c r="D45" s="885"/>
      <c r="E45" s="885"/>
      <c r="F45" s="885"/>
      <c r="G45" s="885"/>
      <c r="H45" s="856"/>
      <c r="I45" s="856"/>
      <c r="J45" s="856"/>
      <c r="K45" s="856"/>
      <c r="L45" s="99"/>
      <c r="M45" s="99"/>
      <c r="N45" s="100"/>
      <c r="O45" s="61"/>
      <c r="P45" s="61"/>
      <c r="Q45" s="61"/>
      <c r="R45" s="61"/>
      <c r="S45" s="61"/>
      <c r="T45" s="61"/>
      <c r="U45" s="61"/>
      <c r="V45" s="61"/>
      <c r="W45" s="61"/>
      <c r="X45" s="61"/>
      <c r="Y45" s="61"/>
      <c r="Z45" s="61"/>
      <c r="AA45" s="61"/>
      <c r="AB45" s="61"/>
      <c r="AC45" s="61"/>
      <c r="AD45" s="63"/>
    </row>
    <row r="46" spans="1:30" ht="10" customHeight="1" outlineLevel="1" x14ac:dyDescent="0.25">
      <c r="A46" s="101"/>
      <c r="B46" s="102"/>
      <c r="C46" s="102"/>
      <c r="D46" s="102"/>
      <c r="E46" s="102"/>
      <c r="F46" s="102"/>
      <c r="G46" s="102"/>
      <c r="H46" s="102"/>
      <c r="I46" s="102"/>
      <c r="J46" s="102"/>
      <c r="K46" s="102"/>
      <c r="L46" s="102"/>
      <c r="M46" s="102"/>
      <c r="N46" s="102"/>
      <c r="O46" s="103"/>
      <c r="P46" s="103"/>
      <c r="Q46" s="103"/>
      <c r="R46" s="103"/>
      <c r="S46" s="103"/>
      <c r="T46" s="103"/>
      <c r="U46" s="103"/>
      <c r="V46" s="103"/>
      <c r="W46" s="103"/>
      <c r="X46" s="103"/>
      <c r="Y46" s="103"/>
      <c r="Z46" s="103"/>
      <c r="AA46" s="103"/>
      <c r="AB46" s="103"/>
      <c r="AC46" s="103"/>
      <c r="AD46" s="104"/>
    </row>
    <row r="47" spans="1:30" s="58" customFormat="1" ht="24" customHeight="1" x14ac:dyDescent="0.5">
      <c r="A47" s="105"/>
      <c r="B47" s="886" t="s">
        <v>230</v>
      </c>
      <c r="C47" s="886"/>
      <c r="D47" s="886"/>
      <c r="E47" s="886"/>
      <c r="F47" s="886"/>
      <c r="G47" s="886"/>
      <c r="H47" s="886"/>
      <c r="I47" s="886"/>
      <c r="J47" s="886"/>
      <c r="K47" s="886"/>
      <c r="L47" s="886"/>
      <c r="M47" s="886"/>
      <c r="N47" s="886"/>
      <c r="O47" s="886"/>
      <c r="P47" s="886"/>
      <c r="Q47" s="886"/>
      <c r="R47" s="886"/>
      <c r="S47" s="886"/>
      <c r="T47" s="886"/>
      <c r="U47" s="887"/>
      <c r="V47" s="888" t="s">
        <v>231</v>
      </c>
      <c r="W47" s="888"/>
      <c r="X47" s="888"/>
      <c r="Y47" s="888"/>
      <c r="Z47" s="888"/>
      <c r="AA47" s="888"/>
      <c r="AB47" s="888"/>
      <c r="AC47" s="888"/>
      <c r="AD47" s="106"/>
    </row>
    <row r="48" spans="1:30" s="58" customFormat="1" ht="6" customHeight="1" x14ac:dyDescent="0.5">
      <c r="A48" s="107"/>
      <c r="B48" s="108"/>
      <c r="C48" s="108"/>
      <c r="D48" s="108"/>
      <c r="E48" s="108"/>
      <c r="F48" s="108"/>
      <c r="G48" s="108"/>
      <c r="H48" s="108"/>
      <c r="I48" s="108"/>
      <c r="J48" s="108"/>
      <c r="K48" s="108"/>
      <c r="L48" s="108"/>
      <c r="M48" s="108"/>
      <c r="N48" s="108"/>
      <c r="O48" s="108"/>
      <c r="P48" s="108"/>
      <c r="Q48" s="108"/>
      <c r="R48" s="108"/>
      <c r="S48" s="108"/>
      <c r="T48" s="108"/>
      <c r="U48" s="108"/>
      <c r="V48" s="881" t="s">
        <v>233</v>
      </c>
      <c r="W48" s="881"/>
      <c r="X48" s="881"/>
      <c r="Y48" s="876"/>
      <c r="Z48" s="876"/>
      <c r="AA48" s="876"/>
      <c r="AB48" s="876"/>
      <c r="AC48" s="876"/>
      <c r="AD48" s="109"/>
    </row>
    <row r="49" spans="1:30" ht="17.25" customHeight="1" outlineLevel="1" x14ac:dyDescent="0.35">
      <c r="A49" s="110"/>
      <c r="B49" s="889" t="s">
        <v>266</v>
      </c>
      <c r="C49" s="889"/>
      <c r="D49" s="889"/>
      <c r="E49" s="889"/>
      <c r="F49" s="889"/>
      <c r="G49" s="890" t="s">
        <v>267</v>
      </c>
      <c r="H49" s="890"/>
      <c r="I49" s="890"/>
      <c r="J49" s="890"/>
      <c r="K49" s="890"/>
      <c r="L49" s="111"/>
      <c r="M49" s="890" t="s">
        <v>235</v>
      </c>
      <c r="N49" s="890"/>
      <c r="O49" s="890"/>
      <c r="P49" s="112"/>
      <c r="Q49" s="113"/>
      <c r="R49" s="112"/>
      <c r="S49" s="112"/>
      <c r="T49" s="112"/>
      <c r="U49" s="112"/>
      <c r="V49" s="881"/>
      <c r="W49" s="881"/>
      <c r="X49" s="881"/>
      <c r="Y49" s="876"/>
      <c r="Z49" s="876"/>
      <c r="AA49" s="876"/>
      <c r="AB49" s="876"/>
      <c r="AC49" s="876"/>
      <c r="AD49" s="114"/>
    </row>
    <row r="50" spans="1:30" ht="26.25" customHeight="1" outlineLevel="1" x14ac:dyDescent="0.35">
      <c r="A50" s="110"/>
      <c r="B50" s="889"/>
      <c r="C50" s="889"/>
      <c r="D50" s="889"/>
      <c r="E50" s="889"/>
      <c r="F50" s="889"/>
      <c r="G50" s="891"/>
      <c r="H50" s="891"/>
      <c r="I50" s="891"/>
      <c r="J50" s="891"/>
      <c r="K50" s="891"/>
      <c r="L50" s="115"/>
      <c r="M50" s="872" t="s">
        <v>237</v>
      </c>
      <c r="N50" s="872"/>
      <c r="O50" s="116"/>
      <c r="P50" s="112"/>
      <c r="Q50" s="112"/>
      <c r="R50" s="112"/>
      <c r="S50" s="112"/>
      <c r="T50" s="112"/>
      <c r="U50" s="112"/>
      <c r="V50" s="873" t="s">
        <v>234</v>
      </c>
      <c r="W50" s="874"/>
      <c r="X50" s="875"/>
      <c r="Y50" s="876"/>
      <c r="Z50" s="876"/>
      <c r="AA50" s="876"/>
      <c r="AB50" s="876"/>
      <c r="AC50" s="876"/>
      <c r="AD50" s="114"/>
    </row>
    <row r="51" spans="1:30" ht="26.25" customHeight="1" outlineLevel="1" x14ac:dyDescent="0.35">
      <c r="A51" s="117"/>
      <c r="B51" s="864" t="s">
        <v>232</v>
      </c>
      <c r="C51" s="864"/>
      <c r="D51" s="864"/>
      <c r="E51" s="864"/>
      <c r="F51" s="864"/>
      <c r="G51" s="871"/>
      <c r="H51" s="871"/>
      <c r="I51" s="871"/>
      <c r="J51" s="871"/>
      <c r="K51" s="871"/>
      <c r="L51" s="115"/>
      <c r="M51" s="872" t="s">
        <v>239</v>
      </c>
      <c r="N51" s="872"/>
      <c r="O51" s="116"/>
      <c r="P51" s="112"/>
      <c r="Q51" s="112"/>
      <c r="R51" s="112"/>
      <c r="S51" s="112"/>
      <c r="T51" s="112"/>
      <c r="U51" s="112"/>
      <c r="V51" s="873" t="s">
        <v>236</v>
      </c>
      <c r="W51" s="874"/>
      <c r="X51" s="875"/>
      <c r="Y51" s="876"/>
      <c r="Z51" s="876"/>
      <c r="AA51" s="876"/>
      <c r="AB51" s="876"/>
      <c r="AC51" s="876"/>
      <c r="AD51" s="114"/>
    </row>
    <row r="52" spans="1:30" ht="26.25" customHeight="1" outlineLevel="1" x14ac:dyDescent="0.35">
      <c r="A52" s="117"/>
      <c r="B52" s="115"/>
      <c r="C52" s="115"/>
      <c r="D52" s="115"/>
      <c r="E52" s="115"/>
      <c r="F52" s="115"/>
      <c r="G52" s="115"/>
      <c r="H52" s="115"/>
      <c r="I52" s="115"/>
      <c r="J52" s="115"/>
      <c r="K52" s="115"/>
      <c r="L52" s="115"/>
      <c r="M52" s="872" t="s">
        <v>241</v>
      </c>
      <c r="N52" s="872"/>
      <c r="O52" s="116"/>
      <c r="P52" s="112"/>
      <c r="Q52" s="112"/>
      <c r="R52" s="112"/>
      <c r="S52" s="112"/>
      <c r="T52" s="112"/>
      <c r="U52" s="112"/>
      <c r="V52" s="881" t="s">
        <v>238</v>
      </c>
      <c r="W52" s="881"/>
      <c r="X52" s="881"/>
      <c r="Y52" s="876"/>
      <c r="Z52" s="876"/>
      <c r="AA52" s="876"/>
      <c r="AB52" s="876"/>
      <c r="AC52" s="876"/>
      <c r="AD52" s="114"/>
    </row>
    <row r="53" spans="1:30" ht="26.25" customHeight="1" outlineLevel="1" x14ac:dyDescent="0.35">
      <c r="A53" s="117"/>
      <c r="B53" s="882" t="s">
        <v>242</v>
      </c>
      <c r="C53" s="882"/>
      <c r="D53" s="882"/>
      <c r="E53" s="882"/>
      <c r="F53" s="118"/>
      <c r="G53" s="118"/>
      <c r="H53" s="118"/>
      <c r="I53" s="119"/>
      <c r="J53" s="119"/>
      <c r="K53" s="119"/>
      <c r="L53" s="119"/>
      <c r="M53" s="115"/>
      <c r="N53" s="115"/>
      <c r="O53" s="112"/>
      <c r="P53" s="112"/>
      <c r="Q53" s="112"/>
      <c r="R53" s="112"/>
      <c r="S53" s="112"/>
      <c r="T53" s="112"/>
      <c r="U53" s="112"/>
      <c r="V53" s="881" t="s">
        <v>240</v>
      </c>
      <c r="W53" s="881"/>
      <c r="X53" s="881"/>
      <c r="Y53" s="876"/>
      <c r="Z53" s="876"/>
      <c r="AA53" s="876"/>
      <c r="AB53" s="876"/>
      <c r="AC53" s="876"/>
      <c r="AD53" s="114"/>
    </row>
    <row r="54" spans="1:30" ht="6" customHeight="1" outlineLevel="1" x14ac:dyDescent="0.35">
      <c r="A54" s="117"/>
      <c r="B54" s="883"/>
      <c r="C54" s="883"/>
      <c r="D54" s="883"/>
      <c r="E54" s="883"/>
      <c r="F54" s="113"/>
      <c r="G54" s="113"/>
      <c r="H54" s="120"/>
      <c r="I54" s="120"/>
      <c r="J54" s="120"/>
      <c r="K54" s="120"/>
      <c r="L54" s="120"/>
      <c r="M54" s="120"/>
      <c r="N54" s="121"/>
      <c r="O54" s="121"/>
      <c r="P54" s="121"/>
      <c r="Q54" s="121"/>
      <c r="R54" s="121"/>
      <c r="S54" s="121"/>
      <c r="T54" s="121"/>
      <c r="U54" s="121"/>
      <c r="V54" s="121"/>
      <c r="W54" s="121"/>
      <c r="X54" s="121"/>
      <c r="Y54" s="121"/>
      <c r="Z54" s="121"/>
      <c r="AA54" s="121"/>
      <c r="AB54" s="121"/>
      <c r="AC54" s="121"/>
      <c r="AD54" s="114"/>
    </row>
    <row r="55" spans="1:30" ht="162.75" customHeight="1" outlineLevel="1" x14ac:dyDescent="0.25">
      <c r="A55" s="117"/>
      <c r="B55" s="877"/>
      <c r="C55" s="877"/>
      <c r="D55" s="877"/>
      <c r="E55" s="877"/>
      <c r="F55" s="877"/>
      <c r="G55" s="877"/>
      <c r="H55" s="877"/>
      <c r="I55" s="877"/>
      <c r="J55" s="877"/>
      <c r="K55" s="877"/>
      <c r="L55" s="877"/>
      <c r="M55" s="877"/>
      <c r="N55" s="877"/>
      <c r="O55" s="877"/>
      <c r="P55" s="877"/>
      <c r="Q55" s="877"/>
      <c r="R55" s="877"/>
      <c r="S55" s="877"/>
      <c r="T55" s="877"/>
      <c r="U55" s="877"/>
      <c r="V55" s="877"/>
      <c r="W55" s="877"/>
      <c r="X55" s="877"/>
      <c r="Y55" s="877"/>
      <c r="Z55" s="877"/>
      <c r="AA55" s="877"/>
      <c r="AB55" s="877"/>
      <c r="AC55" s="877"/>
      <c r="AD55" s="114"/>
    </row>
    <row r="56" spans="1:30" s="58" customFormat="1" ht="8.25" customHeight="1" outlineLevel="1" x14ac:dyDescent="0.45">
      <c r="A56" s="107"/>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22"/>
    </row>
    <row r="57" spans="1:30" s="69" customFormat="1" ht="17.25" customHeight="1" outlineLevel="1" x14ac:dyDescent="0.35">
      <c r="A57" s="123"/>
      <c r="B57" s="115"/>
      <c r="C57" s="115"/>
      <c r="D57" s="115"/>
      <c r="E57" s="115"/>
      <c r="F57" s="878" t="s">
        <v>233</v>
      </c>
      <c r="G57" s="879"/>
      <c r="H57" s="879"/>
      <c r="I57" s="880"/>
      <c r="J57" s="878" t="s">
        <v>268</v>
      </c>
      <c r="K57" s="879"/>
      <c r="L57" s="879"/>
      <c r="M57" s="880"/>
      <c r="N57" s="878" t="s">
        <v>202</v>
      </c>
      <c r="O57" s="879"/>
      <c r="P57" s="879"/>
      <c r="Q57" s="880"/>
      <c r="R57" s="878" t="s">
        <v>269</v>
      </c>
      <c r="S57" s="879"/>
      <c r="T57" s="879"/>
      <c r="U57" s="880"/>
      <c r="V57" s="878" t="s">
        <v>240</v>
      </c>
      <c r="W57" s="879"/>
      <c r="X57" s="879"/>
      <c r="Y57" s="880"/>
      <c r="Z57" s="878" t="s">
        <v>240</v>
      </c>
      <c r="AA57" s="879"/>
      <c r="AB57" s="879"/>
      <c r="AC57" s="880"/>
      <c r="AD57" s="124"/>
    </row>
    <row r="58" spans="1:30" ht="17.25" customHeight="1" outlineLevel="1" x14ac:dyDescent="0.25">
      <c r="A58" s="117"/>
      <c r="B58" s="864" t="s">
        <v>243</v>
      </c>
      <c r="C58" s="864"/>
      <c r="D58" s="864"/>
      <c r="E58" s="864"/>
      <c r="F58" s="868" t="s">
        <v>244</v>
      </c>
      <c r="G58" s="869"/>
      <c r="H58" s="869"/>
      <c r="I58" s="870"/>
      <c r="J58" s="861"/>
      <c r="K58" s="862"/>
      <c r="L58" s="862"/>
      <c r="M58" s="863"/>
      <c r="N58" s="868" t="s">
        <v>245</v>
      </c>
      <c r="O58" s="869"/>
      <c r="P58" s="869"/>
      <c r="Q58" s="870"/>
      <c r="R58" s="861"/>
      <c r="S58" s="862"/>
      <c r="T58" s="862"/>
      <c r="U58" s="863"/>
      <c r="V58" s="861"/>
      <c r="W58" s="862"/>
      <c r="X58" s="862"/>
      <c r="Y58" s="863"/>
      <c r="Z58" s="861"/>
      <c r="AA58" s="862"/>
      <c r="AB58" s="862"/>
      <c r="AC58" s="863"/>
      <c r="AD58" s="124"/>
    </row>
    <row r="59" spans="1:30" ht="26.25" customHeight="1" outlineLevel="1" x14ac:dyDescent="0.25">
      <c r="A59" s="117"/>
      <c r="B59" s="864" t="s">
        <v>246</v>
      </c>
      <c r="C59" s="864"/>
      <c r="D59" s="864"/>
      <c r="E59" s="864"/>
      <c r="F59" s="861"/>
      <c r="G59" s="862"/>
      <c r="H59" s="862"/>
      <c r="I59" s="863"/>
      <c r="J59" s="861"/>
      <c r="K59" s="862"/>
      <c r="L59" s="862"/>
      <c r="M59" s="863"/>
      <c r="N59" s="865"/>
      <c r="O59" s="866"/>
      <c r="P59" s="866"/>
      <c r="Q59" s="867"/>
      <c r="R59" s="861"/>
      <c r="S59" s="862"/>
      <c r="T59" s="862"/>
      <c r="U59" s="863"/>
      <c r="V59" s="861"/>
      <c r="W59" s="862"/>
      <c r="X59" s="862"/>
      <c r="Y59" s="863"/>
      <c r="Z59" s="861"/>
      <c r="AA59" s="862"/>
      <c r="AB59" s="862"/>
      <c r="AC59" s="863"/>
      <c r="AD59" s="124"/>
    </row>
    <row r="60" spans="1:30" ht="26.25" customHeight="1" outlineLevel="1" x14ac:dyDescent="0.25">
      <c r="A60" s="117"/>
      <c r="B60" s="864" t="s">
        <v>247</v>
      </c>
      <c r="C60" s="864"/>
      <c r="D60" s="864"/>
      <c r="E60" s="864"/>
      <c r="F60" s="865"/>
      <c r="G60" s="866"/>
      <c r="H60" s="866"/>
      <c r="I60" s="867"/>
      <c r="J60" s="861"/>
      <c r="K60" s="862"/>
      <c r="L60" s="862"/>
      <c r="M60" s="863"/>
      <c r="N60" s="865"/>
      <c r="O60" s="866"/>
      <c r="P60" s="866"/>
      <c r="Q60" s="867"/>
      <c r="R60" s="861"/>
      <c r="S60" s="862"/>
      <c r="T60" s="862"/>
      <c r="U60" s="863"/>
      <c r="V60" s="861"/>
      <c r="W60" s="862"/>
      <c r="X60" s="862"/>
      <c r="Y60" s="863"/>
      <c r="Z60" s="861"/>
      <c r="AA60" s="862"/>
      <c r="AB60" s="862"/>
      <c r="AC60" s="863"/>
      <c r="AD60" s="124"/>
    </row>
    <row r="61" spans="1:30" ht="78.75" customHeight="1" outlineLevel="1" x14ac:dyDescent="0.25">
      <c r="A61" s="117"/>
      <c r="B61" s="864" t="s">
        <v>248</v>
      </c>
      <c r="C61" s="864"/>
      <c r="D61" s="864"/>
      <c r="E61" s="864"/>
      <c r="F61" s="861"/>
      <c r="G61" s="862"/>
      <c r="H61" s="862"/>
      <c r="I61" s="863"/>
      <c r="J61" s="861"/>
      <c r="K61" s="862"/>
      <c r="L61" s="862"/>
      <c r="M61" s="863"/>
      <c r="N61" s="865"/>
      <c r="O61" s="866"/>
      <c r="P61" s="866"/>
      <c r="Q61" s="867"/>
      <c r="R61" s="861"/>
      <c r="S61" s="862"/>
      <c r="T61" s="862"/>
      <c r="U61" s="863"/>
      <c r="V61" s="861"/>
      <c r="W61" s="862"/>
      <c r="X61" s="862"/>
      <c r="Y61" s="863"/>
      <c r="Z61" s="861"/>
      <c r="AA61" s="862"/>
      <c r="AB61" s="862"/>
      <c r="AC61" s="863"/>
      <c r="AD61" s="124"/>
    </row>
    <row r="62" spans="1:30" ht="6" customHeight="1" outlineLevel="1" x14ac:dyDescent="0.25">
      <c r="A62" s="125"/>
      <c r="B62" s="126"/>
      <c r="C62" s="126"/>
      <c r="D62" s="126"/>
      <c r="E62" s="126"/>
      <c r="F62" s="126"/>
      <c r="G62" s="126"/>
      <c r="H62" s="126"/>
      <c r="I62" s="126"/>
      <c r="J62" s="126"/>
      <c r="K62" s="126"/>
      <c r="L62" s="126"/>
      <c r="M62" s="115"/>
      <c r="N62" s="115"/>
      <c r="O62" s="115"/>
      <c r="P62" s="115"/>
      <c r="Q62" s="115"/>
      <c r="R62" s="115"/>
      <c r="S62" s="115"/>
      <c r="T62" s="115"/>
      <c r="U62" s="115"/>
      <c r="V62" s="115"/>
      <c r="W62" s="115"/>
      <c r="X62" s="115"/>
      <c r="Y62" s="115"/>
      <c r="Z62" s="115"/>
      <c r="AA62" s="115"/>
      <c r="AB62" s="115"/>
      <c r="AC62" s="115"/>
      <c r="AD62" s="122"/>
    </row>
    <row r="63" spans="1:30" s="128" customFormat="1" ht="41.25" customHeight="1" outlineLevel="1" x14ac:dyDescent="0.3">
      <c r="A63" s="127"/>
      <c r="B63" s="855" t="s">
        <v>249</v>
      </c>
      <c r="C63" s="855"/>
      <c r="D63" s="855"/>
      <c r="E63" s="855"/>
      <c r="F63" s="856"/>
      <c r="G63" s="856"/>
      <c r="H63" s="856"/>
      <c r="I63" s="856"/>
      <c r="J63" s="115"/>
      <c r="K63" s="115"/>
      <c r="L63" s="115"/>
      <c r="M63" s="115"/>
      <c r="N63" s="115"/>
      <c r="O63" s="115"/>
      <c r="P63" s="115"/>
      <c r="Q63" s="115"/>
      <c r="R63" s="115"/>
      <c r="S63" s="115"/>
      <c r="T63" s="115"/>
      <c r="U63" s="115"/>
      <c r="V63" s="115"/>
      <c r="W63" s="115"/>
      <c r="X63" s="115"/>
      <c r="Y63" s="115"/>
      <c r="Z63" s="115"/>
      <c r="AA63" s="115"/>
      <c r="AB63" s="115"/>
      <c r="AC63" s="115"/>
      <c r="AD63" s="122"/>
    </row>
    <row r="64" spans="1:30" ht="6" customHeight="1" outlineLevel="1" x14ac:dyDescent="0.25">
      <c r="A64" s="129"/>
      <c r="B64" s="130"/>
      <c r="C64" s="130"/>
      <c r="D64" s="130"/>
      <c r="E64" s="130"/>
      <c r="F64" s="130"/>
      <c r="G64" s="130"/>
      <c r="H64" s="131"/>
      <c r="I64" s="131"/>
      <c r="J64" s="131"/>
      <c r="K64" s="131"/>
      <c r="L64" s="131"/>
      <c r="M64" s="132"/>
      <c r="N64" s="132"/>
      <c r="O64" s="132"/>
      <c r="P64" s="132"/>
      <c r="Q64" s="132"/>
      <c r="R64" s="132"/>
      <c r="S64" s="132"/>
      <c r="T64" s="132"/>
      <c r="U64" s="132"/>
      <c r="V64" s="132"/>
      <c r="W64" s="132"/>
      <c r="X64" s="132"/>
      <c r="Y64" s="132"/>
      <c r="Z64" s="132"/>
      <c r="AA64" s="132"/>
      <c r="AB64" s="132"/>
      <c r="AC64" s="132"/>
      <c r="AD64" s="133"/>
    </row>
    <row r="65" spans="1:30" ht="24" customHeight="1" x14ac:dyDescent="0.5">
      <c r="A65" s="40"/>
      <c r="B65" s="857" t="s">
        <v>250</v>
      </c>
      <c r="C65" s="857"/>
      <c r="D65" s="857"/>
      <c r="E65" s="857"/>
      <c r="F65" s="857"/>
      <c r="G65" s="857"/>
      <c r="H65" s="857"/>
      <c r="I65" s="857"/>
      <c r="J65" s="857"/>
      <c r="K65" s="857"/>
      <c r="L65" s="857"/>
      <c r="M65" s="857"/>
      <c r="N65" s="857"/>
      <c r="O65" s="857"/>
      <c r="P65" s="857"/>
      <c r="Q65" s="857"/>
      <c r="R65" s="857"/>
      <c r="S65" s="857"/>
      <c r="T65" s="857"/>
      <c r="U65" s="857"/>
      <c r="V65" s="41"/>
      <c r="W65" s="41"/>
      <c r="X65" s="41"/>
      <c r="Y65" s="41"/>
      <c r="Z65" s="41"/>
      <c r="AA65" s="41"/>
      <c r="AB65" s="41"/>
      <c r="AC65" s="41"/>
      <c r="AD65" s="42"/>
    </row>
    <row r="66" spans="1:30" ht="6" customHeight="1" x14ac:dyDescent="0.25">
      <c r="A66" s="44"/>
      <c r="B66" s="45"/>
      <c r="C66" s="45"/>
      <c r="D66" s="45"/>
      <c r="E66" s="45"/>
      <c r="F66" s="45"/>
      <c r="G66" s="45"/>
      <c r="H66" s="45"/>
      <c r="I66" s="45"/>
      <c r="J66" s="45"/>
      <c r="K66" s="45"/>
      <c r="L66" s="45"/>
      <c r="M66" s="45"/>
      <c r="N66" s="45"/>
      <c r="O66" s="45"/>
      <c r="P66" s="45"/>
      <c r="Q66" s="45"/>
      <c r="R66" s="45"/>
      <c r="S66" s="45"/>
      <c r="T66" s="45"/>
      <c r="U66" s="45"/>
      <c r="V66" s="45"/>
      <c r="W66" s="45"/>
      <c r="X66" s="45"/>
      <c r="Y66" s="858"/>
      <c r="Z66" s="858"/>
      <c r="AA66" s="858"/>
      <c r="AB66" s="858"/>
      <c r="AC66" s="858"/>
      <c r="AD66" s="46"/>
    </row>
    <row r="67" spans="1:30" s="50" customFormat="1" ht="26.25" customHeight="1" x14ac:dyDescent="0.25">
      <c r="A67" s="47"/>
      <c r="B67" s="859" t="s">
        <v>251</v>
      </c>
      <c r="C67" s="859"/>
      <c r="D67" s="860"/>
      <c r="E67" s="860"/>
      <c r="F67" s="860"/>
      <c r="G67" s="860"/>
      <c r="H67" s="48" t="s">
        <v>252</v>
      </c>
      <c r="I67" s="860"/>
      <c r="J67" s="860"/>
      <c r="K67" s="860"/>
      <c r="L67" s="860"/>
      <c r="M67" s="859" t="s">
        <v>253</v>
      </c>
      <c r="N67" s="859"/>
      <c r="O67" s="859"/>
      <c r="P67" s="860"/>
      <c r="Q67" s="860"/>
      <c r="R67" s="860"/>
      <c r="S67" s="860"/>
      <c r="T67" s="860"/>
      <c r="U67" s="860"/>
      <c r="V67" s="860"/>
      <c r="W67" s="860"/>
      <c r="X67" s="49" t="s">
        <v>254</v>
      </c>
      <c r="Y67" s="858"/>
      <c r="Z67" s="858"/>
      <c r="AA67" s="858"/>
      <c r="AB67" s="858"/>
      <c r="AC67" s="858"/>
      <c r="AD67" s="46"/>
    </row>
    <row r="68" spans="1:30" ht="17.25" customHeight="1" x14ac:dyDescent="0.3">
      <c r="A68" s="44"/>
      <c r="B68" s="51" t="s">
        <v>184</v>
      </c>
      <c r="C68" s="51"/>
      <c r="D68" s="51"/>
      <c r="E68" s="51"/>
      <c r="F68" s="51"/>
      <c r="G68" s="51"/>
      <c r="H68" s="51"/>
      <c r="I68" s="51"/>
      <c r="J68" s="51"/>
      <c r="K68" s="51"/>
      <c r="L68" s="51"/>
      <c r="M68" s="51"/>
      <c r="N68" s="45"/>
      <c r="O68" s="45"/>
      <c r="P68" s="45"/>
      <c r="Q68" s="45"/>
      <c r="R68" s="45"/>
      <c r="S68" s="45"/>
      <c r="T68" s="45"/>
      <c r="U68" s="45"/>
      <c r="V68" s="45"/>
      <c r="W68" s="45"/>
      <c r="X68" s="45"/>
      <c r="Y68" s="45"/>
      <c r="Z68" s="45"/>
      <c r="AA68" s="45"/>
      <c r="AB68" s="45"/>
      <c r="AC68" s="45"/>
      <c r="AD68" s="46"/>
    </row>
    <row r="69" spans="1:30" ht="79.5" customHeight="1" x14ac:dyDescent="0.25">
      <c r="A69" s="44"/>
      <c r="B69" s="852"/>
      <c r="C69" s="853"/>
      <c r="D69" s="853"/>
      <c r="E69" s="853"/>
      <c r="F69" s="853"/>
      <c r="G69" s="853"/>
      <c r="H69" s="853"/>
      <c r="I69" s="853"/>
      <c r="J69" s="853"/>
      <c r="K69" s="853"/>
      <c r="L69" s="853"/>
      <c r="M69" s="853"/>
      <c r="N69" s="853"/>
      <c r="O69" s="853"/>
      <c r="P69" s="853"/>
      <c r="Q69" s="853"/>
      <c r="R69" s="853"/>
      <c r="S69" s="853"/>
      <c r="T69" s="853"/>
      <c r="U69" s="853"/>
      <c r="V69" s="853"/>
      <c r="W69" s="853"/>
      <c r="X69" s="853"/>
      <c r="Y69" s="853"/>
      <c r="Z69" s="853"/>
      <c r="AA69" s="853"/>
      <c r="AB69" s="853"/>
      <c r="AC69" s="854"/>
      <c r="AD69" s="46"/>
    </row>
    <row r="70" spans="1:30" ht="6" customHeight="1" x14ac:dyDescent="0.25">
      <c r="A70" s="52"/>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4"/>
    </row>
  </sheetData>
  <mergeCells count="170">
    <mergeCell ref="A7:G8"/>
    <mergeCell ref="H7:L8"/>
    <mergeCell ref="M7:AD7"/>
    <mergeCell ref="M8:AD8"/>
    <mergeCell ref="B9:X9"/>
    <mergeCell ref="Y9:AC10"/>
    <mergeCell ref="Y13:AB14"/>
    <mergeCell ref="AC13:AC14"/>
    <mergeCell ref="B2:AC2"/>
    <mergeCell ref="B5:AC5"/>
    <mergeCell ref="B3:AC3"/>
    <mergeCell ref="Y15:AB16"/>
    <mergeCell ref="AC15:AC16"/>
    <mergeCell ref="B16:F16"/>
    <mergeCell ref="G16:K16"/>
    <mergeCell ref="N16:R16"/>
    <mergeCell ref="S16:W16"/>
    <mergeCell ref="B11:F11"/>
    <mergeCell ref="G11:O11"/>
    <mergeCell ref="R11:T11"/>
    <mergeCell ref="U11:W11"/>
    <mergeCell ref="Y11:AB11"/>
    <mergeCell ref="B12:F12"/>
    <mergeCell ref="G12:O12"/>
    <mergeCell ref="R12:T12"/>
    <mergeCell ref="U12:W12"/>
    <mergeCell ref="Y12:AB12"/>
    <mergeCell ref="B17:F17"/>
    <mergeCell ref="G17:K17"/>
    <mergeCell ref="N17:R17"/>
    <mergeCell ref="S17:W17"/>
    <mergeCell ref="Y17:AB17"/>
    <mergeCell ref="B18:F18"/>
    <mergeCell ref="G18:K18"/>
    <mergeCell ref="N18:R18"/>
    <mergeCell ref="S18:W18"/>
    <mergeCell ref="Y18:AB18"/>
    <mergeCell ref="B21:F21"/>
    <mergeCell ref="G21:K21"/>
    <mergeCell ref="N21:R21"/>
    <mergeCell ref="S21:W21"/>
    <mergeCell ref="Y21:AB21"/>
    <mergeCell ref="B22:F22"/>
    <mergeCell ref="G22:K22"/>
    <mergeCell ref="Y22:AB22"/>
    <mergeCell ref="B19:F19"/>
    <mergeCell ref="G19:K19"/>
    <mergeCell ref="N19:R19"/>
    <mergeCell ref="S19:W19"/>
    <mergeCell ref="Y19:AB19"/>
    <mergeCell ref="B20:F20"/>
    <mergeCell ref="G20:K20"/>
    <mergeCell ref="N20:R20"/>
    <mergeCell ref="S20:W20"/>
    <mergeCell ref="Y20:AB20"/>
    <mergeCell ref="Z26:AB26"/>
    <mergeCell ref="B27:F27"/>
    <mergeCell ref="G27:K27"/>
    <mergeCell ref="L27:M27"/>
    <mergeCell ref="O27:R27"/>
    <mergeCell ref="S27:W27"/>
    <mergeCell ref="X27:Y27"/>
    <mergeCell ref="Z27:AB27"/>
    <mergeCell ref="B23:F23"/>
    <mergeCell ref="G23:K23"/>
    <mergeCell ref="L23:N23"/>
    <mergeCell ref="Y23:AB23"/>
    <mergeCell ref="B26:F26"/>
    <mergeCell ref="G26:K26"/>
    <mergeCell ref="L26:M26"/>
    <mergeCell ref="O26:R26"/>
    <mergeCell ref="S26:W26"/>
    <mergeCell ref="X26:Y26"/>
    <mergeCell ref="B28:F28"/>
    <mergeCell ref="G28:M28"/>
    <mergeCell ref="O28:R28"/>
    <mergeCell ref="S28:Y28"/>
    <mergeCell ref="Z28:AB28"/>
    <mergeCell ref="B29:F29"/>
    <mergeCell ref="G29:M29"/>
    <mergeCell ref="O29:R29"/>
    <mergeCell ref="S29:Y29"/>
    <mergeCell ref="Z29:AB29"/>
    <mergeCell ref="B35:AC35"/>
    <mergeCell ref="B37:AC37"/>
    <mergeCell ref="B39:AC39"/>
    <mergeCell ref="B41:AC41"/>
    <mergeCell ref="B43:G43"/>
    <mergeCell ref="H43:K43"/>
    <mergeCell ref="W43:AA43"/>
    <mergeCell ref="B30:F30"/>
    <mergeCell ref="G30:M30"/>
    <mergeCell ref="O30:R30"/>
    <mergeCell ref="S30:Y30"/>
    <mergeCell ref="Z30:AB30"/>
    <mergeCell ref="B31:F31"/>
    <mergeCell ref="G31:M31"/>
    <mergeCell ref="O31:R31"/>
    <mergeCell ref="S31:Y31"/>
    <mergeCell ref="Z31:AB31"/>
    <mergeCell ref="W44:AA44"/>
    <mergeCell ref="B45:G45"/>
    <mergeCell ref="H45:K45"/>
    <mergeCell ref="B47:U47"/>
    <mergeCell ref="V47:AC47"/>
    <mergeCell ref="V48:X49"/>
    <mergeCell ref="Y48:AC49"/>
    <mergeCell ref="B49:F50"/>
    <mergeCell ref="G49:K49"/>
    <mergeCell ref="M49:O49"/>
    <mergeCell ref="G50:K50"/>
    <mergeCell ref="M50:N50"/>
    <mergeCell ref="V50:X50"/>
    <mergeCell ref="Y50:AC50"/>
    <mergeCell ref="B51:F51"/>
    <mergeCell ref="G51:K51"/>
    <mergeCell ref="M51:N51"/>
    <mergeCell ref="V51:X51"/>
    <mergeCell ref="Y51:AC51"/>
    <mergeCell ref="B55:AC55"/>
    <mergeCell ref="F57:I57"/>
    <mergeCell ref="J57:M57"/>
    <mergeCell ref="N57:Q57"/>
    <mergeCell ref="R57:U57"/>
    <mergeCell ref="V57:Y57"/>
    <mergeCell ref="Z57:AC57"/>
    <mergeCell ref="M52:N52"/>
    <mergeCell ref="V52:X52"/>
    <mergeCell ref="Y52:AC52"/>
    <mergeCell ref="B53:E54"/>
    <mergeCell ref="V53:X53"/>
    <mergeCell ref="Y53:AC53"/>
    <mergeCell ref="Z58:AC58"/>
    <mergeCell ref="B59:E59"/>
    <mergeCell ref="F59:I59"/>
    <mergeCell ref="J59:M59"/>
    <mergeCell ref="N59:Q59"/>
    <mergeCell ref="R59:U59"/>
    <mergeCell ref="V59:Y59"/>
    <mergeCell ref="Z59:AC59"/>
    <mergeCell ref="B58:E58"/>
    <mergeCell ref="F58:I58"/>
    <mergeCell ref="J58:M58"/>
    <mergeCell ref="N58:Q58"/>
    <mergeCell ref="R58:U58"/>
    <mergeCell ref="V58:Y58"/>
    <mergeCell ref="Z60:AC60"/>
    <mergeCell ref="B61:E61"/>
    <mergeCell ref="F61:I61"/>
    <mergeCell ref="J61:M61"/>
    <mergeCell ref="N61:Q61"/>
    <mergeCell ref="R61:U61"/>
    <mergeCell ref="V61:Y61"/>
    <mergeCell ref="Z61:AC61"/>
    <mergeCell ref="B60:E60"/>
    <mergeCell ref="F60:I60"/>
    <mergeCell ref="J60:M60"/>
    <mergeCell ref="N60:Q60"/>
    <mergeCell ref="R60:U60"/>
    <mergeCell ref="V60:Y60"/>
    <mergeCell ref="B69:AC69"/>
    <mergeCell ref="B63:E63"/>
    <mergeCell ref="F63:I63"/>
    <mergeCell ref="B65:U65"/>
    <mergeCell ref="Y66:AC67"/>
    <mergeCell ref="B67:C67"/>
    <mergeCell ref="D67:G67"/>
    <mergeCell ref="I67:L67"/>
    <mergeCell ref="M67:O67"/>
    <mergeCell ref="P67:W67"/>
  </mergeCells>
  <printOptions horizontalCentered="1" verticalCentered="1"/>
  <pageMargins left="0" right="0" top="0" bottom="0" header="0" footer="0"/>
  <pageSetup paperSize="9" scale="42" orientation="portrait" r:id="rId1"/>
  <headerFooter alignWithMargins="0"/>
  <rowBreaks count="1" manualBreakCount="1">
    <brk id="5" max="16383" man="1"/>
  </rowBreaks>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Option Button 1">
              <controlPr defaultSize="0" autoFill="0" autoLine="0" autoPict="0">
                <anchor>
                  <from>
                    <xdr:col>14</xdr:col>
                    <xdr:colOff>431800</xdr:colOff>
                    <xdr:row>6</xdr:row>
                    <xdr:rowOff>228600</xdr:rowOff>
                  </from>
                  <to>
                    <xdr:col>15</xdr:col>
                    <xdr:colOff>203200</xdr:colOff>
                    <xdr:row>6</xdr:row>
                    <xdr:rowOff>717550</xdr:rowOff>
                  </to>
                </anchor>
              </controlPr>
            </control>
          </mc:Choice>
        </mc:AlternateContent>
        <mc:AlternateContent xmlns:mc="http://schemas.openxmlformats.org/markup-compatibility/2006">
          <mc:Choice Requires="x14">
            <control shapeId="16386" r:id="rId5" name="Option Button 2">
              <controlPr defaultSize="0" autoFill="0" autoLine="0" autoPict="0">
                <anchor moveWithCells="1">
                  <from>
                    <xdr:col>14</xdr:col>
                    <xdr:colOff>444500</xdr:colOff>
                    <xdr:row>7</xdr:row>
                    <xdr:rowOff>127000</xdr:rowOff>
                  </from>
                  <to>
                    <xdr:col>15</xdr:col>
                    <xdr:colOff>184150</xdr:colOff>
                    <xdr:row>7</xdr:row>
                    <xdr:rowOff>508000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70"/>
  <sheetViews>
    <sheetView zoomScale="55" zoomScaleNormal="55" workbookViewId="0">
      <selection activeCell="AJ11" sqref="AJ11"/>
    </sheetView>
  </sheetViews>
  <sheetFormatPr baseColWidth="10" defaultColWidth="11.453125" defaultRowHeight="12.5" outlineLevelRow="1" x14ac:dyDescent="0.25"/>
  <cols>
    <col min="1" max="1" width="4" style="332" customWidth="1"/>
    <col min="2" max="29" width="8.453125" style="332" customWidth="1"/>
    <col min="30" max="30" width="4" style="332" customWidth="1"/>
    <col min="31" max="16384" width="11.453125" style="245"/>
  </cols>
  <sheetData>
    <row r="1" spans="1:30" ht="15" customHeight="1" thickBot="1" x14ac:dyDescent="0.3"/>
    <row r="2" spans="1:30" s="210" customFormat="1" ht="50.15" customHeight="1" thickBot="1" x14ac:dyDescent="0.3">
      <c r="B2" s="760" t="s">
        <v>682</v>
      </c>
      <c r="C2" s="761"/>
      <c r="D2" s="761"/>
      <c r="E2" s="761"/>
      <c r="F2" s="761"/>
      <c r="G2" s="761"/>
      <c r="H2" s="761"/>
      <c r="I2" s="761"/>
      <c r="J2" s="761"/>
      <c r="K2" s="761"/>
      <c r="L2" s="761"/>
      <c r="M2" s="761"/>
      <c r="N2" s="761"/>
      <c r="O2" s="761"/>
      <c r="P2" s="761"/>
      <c r="Q2" s="761"/>
      <c r="R2" s="761"/>
      <c r="S2" s="761"/>
      <c r="T2" s="761"/>
      <c r="U2" s="761"/>
      <c r="V2" s="761"/>
      <c r="W2" s="761"/>
      <c r="X2" s="761"/>
      <c r="Y2" s="761"/>
      <c r="Z2" s="761"/>
      <c r="AA2" s="761"/>
      <c r="AB2" s="761"/>
      <c r="AC2" s="762"/>
    </row>
    <row r="3" spans="1:30" s="139" customFormat="1" ht="15" customHeight="1" x14ac:dyDescent="0.25">
      <c r="A3" s="395"/>
      <c r="B3" s="720" t="str">
        <f>"Reference: "&amp;'Template change log &amp; approval'!B7</f>
        <v>Reference: 87212869-ACQ-GRP-EN-006</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row>
    <row r="4" spans="1:30" s="139" customFormat="1" ht="15" customHeight="1" x14ac:dyDescent="0.25">
      <c r="A4" s="395"/>
      <c r="B4" s="395"/>
      <c r="D4" s="395"/>
      <c r="E4" s="395"/>
      <c r="F4" s="395"/>
      <c r="G4" s="395"/>
      <c r="H4" s="395"/>
      <c r="I4" s="395"/>
      <c r="J4" s="395"/>
    </row>
    <row r="5" spans="1:30" s="139" customFormat="1" ht="15" customHeight="1" x14ac:dyDescent="0.25">
      <c r="A5" s="395"/>
      <c r="B5" s="753" t="s">
        <v>718</v>
      </c>
      <c r="C5" s="753"/>
      <c r="D5" s="753"/>
      <c r="E5" s="753"/>
      <c r="F5" s="753"/>
      <c r="G5" s="753"/>
      <c r="H5" s="753"/>
      <c r="I5" s="753"/>
      <c r="J5" s="753"/>
      <c r="K5" s="753"/>
      <c r="L5" s="753"/>
      <c r="M5" s="753"/>
      <c r="N5" s="753"/>
      <c r="O5" s="753"/>
      <c r="P5" s="753"/>
      <c r="Q5" s="753"/>
      <c r="R5" s="753"/>
      <c r="S5" s="753"/>
      <c r="T5" s="753"/>
      <c r="U5" s="753"/>
      <c r="V5" s="753"/>
      <c r="W5" s="753"/>
      <c r="X5" s="753"/>
      <c r="Y5" s="753"/>
      <c r="Z5" s="753"/>
      <c r="AA5" s="753"/>
      <c r="AB5" s="753"/>
      <c r="AC5" s="753"/>
    </row>
    <row r="6" spans="1:30" s="210" customFormat="1" ht="15" customHeight="1" x14ac:dyDescent="0.25">
      <c r="B6" s="333"/>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row>
    <row r="7" spans="1:30" s="256" customFormat="1" ht="71.25" customHeight="1" x14ac:dyDescent="0.25">
      <c r="A7" s="1019"/>
      <c r="B7" s="1019"/>
      <c r="C7" s="1019"/>
      <c r="D7" s="1019"/>
      <c r="E7" s="1019"/>
      <c r="F7" s="1019"/>
      <c r="G7" s="1019"/>
      <c r="H7" s="1020" t="s">
        <v>584</v>
      </c>
      <c r="I7" s="1020"/>
      <c r="J7" s="1020"/>
      <c r="K7" s="1020"/>
      <c r="L7" s="1020"/>
      <c r="M7" s="1021" t="s">
        <v>583</v>
      </c>
      <c r="N7" s="1022"/>
      <c r="O7" s="1022"/>
      <c r="P7" s="1022"/>
      <c r="Q7" s="1022"/>
      <c r="R7" s="1022"/>
      <c r="S7" s="1022"/>
      <c r="T7" s="1022"/>
      <c r="U7" s="1022"/>
      <c r="V7" s="1022"/>
      <c r="W7" s="1022"/>
      <c r="X7" s="1022"/>
      <c r="Y7" s="1022"/>
      <c r="Z7" s="1022"/>
      <c r="AA7" s="1022"/>
      <c r="AB7" s="1022"/>
      <c r="AC7" s="1022"/>
      <c r="AD7" s="1022"/>
    </row>
    <row r="8" spans="1:30" s="256" customFormat="1" ht="52.5" customHeight="1" x14ac:dyDescent="0.25">
      <c r="A8" s="1019"/>
      <c r="B8" s="1019"/>
      <c r="C8" s="1019"/>
      <c r="D8" s="1019"/>
      <c r="E8" s="1019"/>
      <c r="F8" s="1019"/>
      <c r="G8" s="1019"/>
      <c r="H8" s="1020"/>
      <c r="I8" s="1020"/>
      <c r="J8" s="1020"/>
      <c r="K8" s="1020"/>
      <c r="L8" s="1020"/>
      <c r="M8" s="1021" t="s">
        <v>582</v>
      </c>
      <c r="N8" s="1023"/>
      <c r="O8" s="1023"/>
      <c r="P8" s="1023"/>
      <c r="Q8" s="1023"/>
      <c r="R8" s="1023"/>
      <c r="S8" s="1023"/>
      <c r="T8" s="1023"/>
      <c r="U8" s="1023"/>
      <c r="V8" s="1023"/>
      <c r="W8" s="1023"/>
      <c r="X8" s="1023"/>
      <c r="Y8" s="1023"/>
      <c r="Z8" s="1023"/>
      <c r="AA8" s="1023"/>
      <c r="AB8" s="1023"/>
      <c r="AC8" s="1023"/>
      <c r="AD8" s="1023"/>
    </row>
    <row r="9" spans="1:30" s="259" customFormat="1" ht="24" customHeight="1" x14ac:dyDescent="0.45">
      <c r="A9" s="257"/>
      <c r="B9" s="1024" t="s">
        <v>581</v>
      </c>
      <c r="C9" s="1024"/>
      <c r="D9" s="1024"/>
      <c r="E9" s="1024"/>
      <c r="F9" s="1024"/>
      <c r="G9" s="1024"/>
      <c r="H9" s="1024"/>
      <c r="I9" s="1024"/>
      <c r="J9" s="1024"/>
      <c r="K9" s="1024"/>
      <c r="L9" s="1024"/>
      <c r="M9" s="1024"/>
      <c r="N9" s="1024"/>
      <c r="O9" s="1024"/>
      <c r="P9" s="1024"/>
      <c r="Q9" s="1024"/>
      <c r="R9" s="1024"/>
      <c r="S9" s="1024"/>
      <c r="T9" s="1024"/>
      <c r="U9" s="1024"/>
      <c r="V9" s="1024"/>
      <c r="W9" s="1024"/>
      <c r="X9" s="1025"/>
      <c r="Y9" s="1026" t="s">
        <v>580</v>
      </c>
      <c r="Z9" s="1027"/>
      <c r="AA9" s="1027"/>
      <c r="AB9" s="1027"/>
      <c r="AC9" s="1028"/>
      <c r="AD9" s="258"/>
    </row>
    <row r="10" spans="1:30" ht="12.75" customHeight="1" outlineLevel="1" x14ac:dyDescent="0.35">
      <c r="A10" s="260"/>
      <c r="B10" s="261" t="s">
        <v>579</v>
      </c>
      <c r="C10" s="261"/>
      <c r="D10" s="261"/>
      <c r="E10" s="261"/>
      <c r="F10" s="261"/>
      <c r="G10" s="261"/>
      <c r="H10" s="261"/>
      <c r="I10" s="261"/>
      <c r="J10" s="261"/>
      <c r="K10" s="261"/>
      <c r="L10" s="261"/>
      <c r="M10" s="261"/>
      <c r="N10" s="262"/>
      <c r="O10" s="261"/>
      <c r="P10" s="261"/>
      <c r="Q10" s="261"/>
      <c r="R10" s="261"/>
      <c r="S10" s="261"/>
      <c r="T10" s="261"/>
      <c r="U10" s="261"/>
      <c r="V10" s="261"/>
      <c r="W10" s="263"/>
      <c r="X10" s="263"/>
      <c r="Y10" s="1029"/>
      <c r="Z10" s="1030"/>
      <c r="AA10" s="1030"/>
      <c r="AB10" s="1030"/>
      <c r="AC10" s="1031"/>
      <c r="AD10" s="264"/>
    </row>
    <row r="11" spans="1:30" s="259" customFormat="1" ht="26.25" customHeight="1" outlineLevel="1" x14ac:dyDescent="0.45">
      <c r="A11" s="265"/>
      <c r="B11" s="993" t="s">
        <v>578</v>
      </c>
      <c r="C11" s="993"/>
      <c r="D11" s="993"/>
      <c r="E11" s="993"/>
      <c r="F11" s="993"/>
      <c r="G11" s="1014"/>
      <c r="H11" s="1015"/>
      <c r="I11" s="1015"/>
      <c r="J11" s="1015"/>
      <c r="K11" s="1015"/>
      <c r="L11" s="1015"/>
      <c r="M11" s="1015"/>
      <c r="N11" s="1015"/>
      <c r="O11" s="1016"/>
      <c r="P11" s="266"/>
      <c r="Q11" s="266"/>
      <c r="R11" s="1017" t="s">
        <v>577</v>
      </c>
      <c r="S11" s="1017"/>
      <c r="T11" s="1017"/>
      <c r="U11" s="1018"/>
      <c r="V11" s="1018"/>
      <c r="W11" s="1018"/>
      <c r="X11" s="263"/>
      <c r="Y11" s="996" t="s">
        <v>576</v>
      </c>
      <c r="Z11" s="997"/>
      <c r="AA11" s="997"/>
      <c r="AB11" s="998"/>
      <c r="AC11" s="352"/>
      <c r="AD11" s="267"/>
    </row>
    <row r="12" spans="1:30" s="269" customFormat="1" ht="26.25" customHeight="1" outlineLevel="1" x14ac:dyDescent="0.35">
      <c r="A12" s="260"/>
      <c r="B12" s="993" t="s">
        <v>575</v>
      </c>
      <c r="C12" s="993"/>
      <c r="D12" s="993"/>
      <c r="E12" s="993"/>
      <c r="F12" s="993"/>
      <c r="G12" s="1014"/>
      <c r="H12" s="1015"/>
      <c r="I12" s="1015"/>
      <c r="J12" s="1015"/>
      <c r="K12" s="1015"/>
      <c r="L12" s="1015"/>
      <c r="M12" s="1015"/>
      <c r="N12" s="1015"/>
      <c r="O12" s="1016"/>
      <c r="P12" s="261"/>
      <c r="Q12" s="261"/>
      <c r="R12" s="1017" t="s">
        <v>574</v>
      </c>
      <c r="S12" s="1017"/>
      <c r="T12" s="1017"/>
      <c r="U12" s="991"/>
      <c r="V12" s="991"/>
      <c r="W12" s="991"/>
      <c r="X12" s="263"/>
      <c r="Y12" s="1007" t="s">
        <v>573</v>
      </c>
      <c r="Z12" s="1008"/>
      <c r="AA12" s="1008"/>
      <c r="AB12" s="1009"/>
      <c r="AC12" s="352"/>
      <c r="AD12" s="268"/>
    </row>
    <row r="13" spans="1:30" s="269" customFormat="1" ht="6" customHeight="1" outlineLevel="1" x14ac:dyDescent="0.35">
      <c r="A13" s="260"/>
      <c r="B13" s="270"/>
      <c r="C13" s="270"/>
      <c r="D13" s="270"/>
      <c r="E13" s="270"/>
      <c r="F13" s="270"/>
      <c r="G13" s="270"/>
      <c r="H13" s="261"/>
      <c r="I13" s="261"/>
      <c r="J13" s="261"/>
      <c r="K13" s="261"/>
      <c r="L13" s="261"/>
      <c r="M13" s="261"/>
      <c r="N13" s="261"/>
      <c r="O13" s="261"/>
      <c r="P13" s="261"/>
      <c r="Q13" s="261"/>
      <c r="R13" s="261"/>
      <c r="S13" s="261"/>
      <c r="T13" s="261"/>
      <c r="U13" s="261"/>
      <c r="V13" s="261"/>
      <c r="W13" s="261"/>
      <c r="X13" s="263"/>
      <c r="Y13" s="1004" t="s">
        <v>572</v>
      </c>
      <c r="Z13" s="1005"/>
      <c r="AA13" s="1005"/>
      <c r="AB13" s="1006"/>
      <c r="AC13" s="1010"/>
      <c r="AD13" s="268"/>
    </row>
    <row r="14" spans="1:30" s="269" customFormat="1" ht="16.5" customHeight="1" outlineLevel="1" x14ac:dyDescent="0.35">
      <c r="A14" s="260"/>
      <c r="B14" s="261" t="s">
        <v>571</v>
      </c>
      <c r="C14" s="261"/>
      <c r="D14" s="261"/>
      <c r="E14" s="261"/>
      <c r="F14" s="261"/>
      <c r="G14" s="262"/>
      <c r="H14" s="262"/>
      <c r="I14" s="262"/>
      <c r="J14" s="262"/>
      <c r="K14" s="262"/>
      <c r="L14" s="262"/>
      <c r="M14" s="262"/>
      <c r="N14" s="271" t="s">
        <v>570</v>
      </c>
      <c r="O14" s="271"/>
      <c r="P14" s="271"/>
      <c r="Q14" s="271"/>
      <c r="R14" s="271"/>
      <c r="S14" s="271"/>
      <c r="T14" s="271"/>
      <c r="U14" s="271"/>
      <c r="V14" s="261"/>
      <c r="W14" s="261"/>
      <c r="X14" s="261"/>
      <c r="Y14" s="1007"/>
      <c r="Z14" s="1008"/>
      <c r="AA14" s="1008"/>
      <c r="AB14" s="1009"/>
      <c r="AC14" s="1011"/>
      <c r="AD14" s="264"/>
    </row>
    <row r="15" spans="1:30" s="269" customFormat="1" ht="6" customHeight="1" outlineLevel="1" x14ac:dyDescent="0.35">
      <c r="A15" s="260"/>
      <c r="B15" s="261"/>
      <c r="C15" s="261"/>
      <c r="D15" s="261"/>
      <c r="E15" s="261"/>
      <c r="F15" s="261"/>
      <c r="G15" s="262"/>
      <c r="H15" s="262"/>
      <c r="I15" s="262"/>
      <c r="J15" s="262"/>
      <c r="K15" s="262"/>
      <c r="L15" s="262"/>
      <c r="M15" s="262"/>
      <c r="N15" s="271"/>
      <c r="O15" s="271"/>
      <c r="P15" s="271"/>
      <c r="Q15" s="271"/>
      <c r="R15" s="271"/>
      <c r="S15" s="271"/>
      <c r="T15" s="271"/>
      <c r="U15" s="271"/>
      <c r="V15" s="261"/>
      <c r="W15" s="261"/>
      <c r="X15" s="261"/>
      <c r="Y15" s="1004" t="s">
        <v>569</v>
      </c>
      <c r="Z15" s="1005"/>
      <c r="AA15" s="1005"/>
      <c r="AB15" s="1006"/>
      <c r="AC15" s="1010"/>
      <c r="AD15" s="264"/>
    </row>
    <row r="16" spans="1:30" s="269" customFormat="1" ht="16.5" customHeight="1" outlineLevel="1" x14ac:dyDescent="0.35">
      <c r="A16" s="260"/>
      <c r="B16" s="1012" t="s">
        <v>568</v>
      </c>
      <c r="C16" s="1012"/>
      <c r="D16" s="1012"/>
      <c r="E16" s="1012"/>
      <c r="F16" s="1012"/>
      <c r="G16" s="1013" t="s">
        <v>567</v>
      </c>
      <c r="H16" s="1013"/>
      <c r="I16" s="1013"/>
      <c r="J16" s="1013"/>
      <c r="K16" s="1013"/>
      <c r="L16" s="262"/>
      <c r="M16" s="262"/>
      <c r="N16" s="1012" t="s">
        <v>568</v>
      </c>
      <c r="O16" s="1012"/>
      <c r="P16" s="1012"/>
      <c r="Q16" s="1012"/>
      <c r="R16" s="1012"/>
      <c r="S16" s="1013" t="s">
        <v>567</v>
      </c>
      <c r="T16" s="1013"/>
      <c r="U16" s="1013"/>
      <c r="V16" s="1013"/>
      <c r="W16" s="1013"/>
      <c r="X16" s="261"/>
      <c r="Y16" s="1007"/>
      <c r="Z16" s="1008"/>
      <c r="AA16" s="1008"/>
      <c r="AB16" s="1009"/>
      <c r="AC16" s="1011"/>
      <c r="AD16" s="264"/>
    </row>
    <row r="17" spans="1:30" s="269" customFormat="1" ht="26.25" customHeight="1" outlineLevel="1" x14ac:dyDescent="0.35">
      <c r="A17" s="260"/>
      <c r="B17" s="974" t="s">
        <v>566</v>
      </c>
      <c r="C17" s="974"/>
      <c r="D17" s="974"/>
      <c r="E17" s="974"/>
      <c r="F17" s="974"/>
      <c r="G17" s="992"/>
      <c r="H17" s="992"/>
      <c r="I17" s="992"/>
      <c r="J17" s="992"/>
      <c r="K17" s="992"/>
      <c r="L17" s="272"/>
      <c r="M17" s="273"/>
      <c r="N17" s="993" t="s">
        <v>565</v>
      </c>
      <c r="O17" s="993"/>
      <c r="P17" s="993"/>
      <c r="Q17" s="993"/>
      <c r="R17" s="993"/>
      <c r="S17" s="1003"/>
      <c r="T17" s="1003"/>
      <c r="U17" s="1003"/>
      <c r="V17" s="1003"/>
      <c r="W17" s="1003"/>
      <c r="X17" s="261"/>
      <c r="Y17" s="996" t="s">
        <v>564</v>
      </c>
      <c r="Z17" s="997"/>
      <c r="AA17" s="997"/>
      <c r="AB17" s="998"/>
      <c r="AC17" s="352"/>
      <c r="AD17" s="264"/>
    </row>
    <row r="18" spans="1:30" ht="26.25" customHeight="1" outlineLevel="1" x14ac:dyDescent="0.25">
      <c r="A18" s="274"/>
      <c r="B18" s="974" t="s">
        <v>563</v>
      </c>
      <c r="C18" s="974"/>
      <c r="D18" s="974"/>
      <c r="E18" s="974"/>
      <c r="F18" s="974"/>
      <c r="G18" s="992"/>
      <c r="H18" s="992"/>
      <c r="I18" s="992"/>
      <c r="J18" s="992"/>
      <c r="K18" s="992"/>
      <c r="L18" s="275"/>
      <c r="M18" s="275"/>
      <c r="N18" s="993" t="s">
        <v>562</v>
      </c>
      <c r="O18" s="993"/>
      <c r="P18" s="993"/>
      <c r="Q18" s="993"/>
      <c r="R18" s="993"/>
      <c r="S18" s="1003"/>
      <c r="T18" s="1003"/>
      <c r="U18" s="1003"/>
      <c r="V18" s="1003"/>
      <c r="W18" s="1003"/>
      <c r="X18" s="262"/>
      <c r="Y18" s="996" t="s">
        <v>561</v>
      </c>
      <c r="Z18" s="997"/>
      <c r="AA18" s="997"/>
      <c r="AB18" s="998"/>
      <c r="AC18" s="352"/>
      <c r="AD18" s="276"/>
    </row>
    <row r="19" spans="1:30" ht="26.25" customHeight="1" outlineLevel="1" x14ac:dyDescent="0.25">
      <c r="A19" s="274"/>
      <c r="B19" s="993" t="s">
        <v>560</v>
      </c>
      <c r="C19" s="993"/>
      <c r="D19" s="993"/>
      <c r="E19" s="993"/>
      <c r="F19" s="993"/>
      <c r="G19" s="992"/>
      <c r="H19" s="992"/>
      <c r="I19" s="992"/>
      <c r="J19" s="992"/>
      <c r="K19" s="992"/>
      <c r="L19" s="262"/>
      <c r="M19" s="262"/>
      <c r="N19" s="993" t="s">
        <v>559</v>
      </c>
      <c r="O19" s="993"/>
      <c r="P19" s="993"/>
      <c r="Q19" s="993"/>
      <c r="R19" s="993"/>
      <c r="S19" s="1003"/>
      <c r="T19" s="1003"/>
      <c r="U19" s="1003"/>
      <c r="V19" s="1003"/>
      <c r="W19" s="1003"/>
      <c r="X19" s="262"/>
      <c r="Y19" s="996" t="s">
        <v>558</v>
      </c>
      <c r="Z19" s="997"/>
      <c r="AA19" s="997"/>
      <c r="AB19" s="998"/>
      <c r="AC19" s="352"/>
      <c r="AD19" s="264"/>
    </row>
    <row r="20" spans="1:30" ht="26.25" customHeight="1" outlineLevel="1" x14ac:dyDescent="0.25">
      <c r="A20" s="274"/>
      <c r="B20" s="974" t="s">
        <v>557</v>
      </c>
      <c r="C20" s="974"/>
      <c r="D20" s="974"/>
      <c r="E20" s="974"/>
      <c r="F20" s="974"/>
      <c r="G20" s="992"/>
      <c r="H20" s="992"/>
      <c r="I20" s="992"/>
      <c r="J20" s="992"/>
      <c r="K20" s="992"/>
      <c r="L20" s="277"/>
      <c r="M20" s="277"/>
      <c r="N20" s="993" t="s">
        <v>556</v>
      </c>
      <c r="O20" s="993"/>
      <c r="P20" s="993"/>
      <c r="Q20" s="993"/>
      <c r="R20" s="993"/>
      <c r="S20" s="1003"/>
      <c r="T20" s="1003"/>
      <c r="U20" s="1003"/>
      <c r="V20" s="1003"/>
      <c r="W20" s="1003"/>
      <c r="X20" s="262"/>
      <c r="Y20" s="996" t="s">
        <v>555</v>
      </c>
      <c r="Z20" s="997"/>
      <c r="AA20" s="997"/>
      <c r="AB20" s="998"/>
      <c r="AC20" s="352"/>
      <c r="AD20" s="264"/>
    </row>
    <row r="21" spans="1:30" ht="26.25" customHeight="1" outlineLevel="1" x14ac:dyDescent="0.25">
      <c r="A21" s="274"/>
      <c r="B21" s="974" t="s">
        <v>554</v>
      </c>
      <c r="C21" s="974"/>
      <c r="D21" s="974"/>
      <c r="E21" s="974"/>
      <c r="F21" s="974"/>
      <c r="G21" s="992"/>
      <c r="H21" s="992"/>
      <c r="I21" s="992"/>
      <c r="J21" s="992"/>
      <c r="K21" s="992"/>
      <c r="L21" s="277"/>
      <c r="M21" s="277"/>
      <c r="N21" s="993" t="s">
        <v>553</v>
      </c>
      <c r="O21" s="993"/>
      <c r="P21" s="993"/>
      <c r="Q21" s="993"/>
      <c r="R21" s="993"/>
      <c r="S21" s="1003"/>
      <c r="T21" s="1003"/>
      <c r="U21" s="1003"/>
      <c r="V21" s="1003"/>
      <c r="W21" s="1003"/>
      <c r="X21" s="278"/>
      <c r="Y21" s="996" t="s">
        <v>552</v>
      </c>
      <c r="Z21" s="997"/>
      <c r="AA21" s="997"/>
      <c r="AB21" s="998"/>
      <c r="AC21" s="352"/>
      <c r="AD21" s="264"/>
    </row>
    <row r="22" spans="1:30" ht="26.25" customHeight="1" outlineLevel="1" x14ac:dyDescent="0.25">
      <c r="A22" s="274"/>
      <c r="B22" s="974" t="s">
        <v>551</v>
      </c>
      <c r="C22" s="974"/>
      <c r="D22" s="974"/>
      <c r="E22" s="974"/>
      <c r="F22" s="974"/>
      <c r="G22" s="992"/>
      <c r="H22" s="992"/>
      <c r="I22" s="992"/>
      <c r="J22" s="992"/>
      <c r="K22" s="992"/>
      <c r="L22" s="277"/>
      <c r="M22" s="277"/>
      <c r="N22" s="279"/>
      <c r="O22" s="279"/>
      <c r="P22" s="279"/>
      <c r="Q22" s="279"/>
      <c r="R22" s="279"/>
      <c r="S22" s="279"/>
      <c r="T22" s="279"/>
      <c r="U22" s="279"/>
      <c r="V22" s="280"/>
      <c r="W22" s="280"/>
      <c r="X22" s="278"/>
      <c r="Y22" s="996" t="s">
        <v>550</v>
      </c>
      <c r="Z22" s="997"/>
      <c r="AA22" s="997"/>
      <c r="AB22" s="998"/>
      <c r="AC22" s="353"/>
      <c r="AD22" s="264"/>
    </row>
    <row r="23" spans="1:30" s="259" customFormat="1" ht="26.25" customHeight="1" x14ac:dyDescent="0.45">
      <c r="A23" s="265"/>
      <c r="B23" s="993" t="s">
        <v>549</v>
      </c>
      <c r="C23" s="993"/>
      <c r="D23" s="993"/>
      <c r="E23" s="993"/>
      <c r="F23" s="993"/>
      <c r="G23" s="994"/>
      <c r="H23" s="994"/>
      <c r="I23" s="994"/>
      <c r="J23" s="994"/>
      <c r="K23" s="994"/>
      <c r="L23" s="995"/>
      <c r="M23" s="995"/>
      <c r="N23" s="995"/>
      <c r="O23" s="277"/>
      <c r="P23" s="277"/>
      <c r="Q23" s="277"/>
      <c r="R23" s="277"/>
      <c r="S23" s="277"/>
      <c r="T23" s="277"/>
      <c r="U23" s="277"/>
      <c r="V23" s="281"/>
      <c r="W23" s="281"/>
      <c r="X23" s="281"/>
      <c r="Y23" s="996" t="s">
        <v>548</v>
      </c>
      <c r="Z23" s="997"/>
      <c r="AA23" s="997"/>
      <c r="AB23" s="998"/>
      <c r="AC23" s="282"/>
      <c r="AD23" s="283"/>
    </row>
    <row r="24" spans="1:30" ht="17.25" customHeight="1" outlineLevel="1" x14ac:dyDescent="0.35">
      <c r="A24" s="274"/>
      <c r="B24" s="261" t="s">
        <v>547</v>
      </c>
      <c r="C24" s="261"/>
      <c r="D24" s="261"/>
      <c r="E24" s="261"/>
      <c r="F24" s="261"/>
      <c r="G24" s="261"/>
      <c r="H24" s="261"/>
      <c r="I24" s="261"/>
      <c r="J24" s="261"/>
      <c r="K24" s="261"/>
      <c r="L24" s="261"/>
      <c r="M24" s="261"/>
      <c r="N24" s="262"/>
      <c r="O24" s="280" t="s">
        <v>546</v>
      </c>
      <c r="P24" s="280"/>
      <c r="Q24" s="280"/>
      <c r="R24" s="280"/>
      <c r="S24" s="262"/>
      <c r="T24" s="262"/>
      <c r="U24" s="262"/>
      <c r="V24" s="281"/>
      <c r="W24" s="281"/>
      <c r="X24" s="281"/>
      <c r="Y24" s="281"/>
      <c r="Z24" s="281"/>
      <c r="AA24" s="281"/>
      <c r="AB24" s="281"/>
      <c r="AC24" s="281"/>
      <c r="AD24" s="283"/>
    </row>
    <row r="25" spans="1:30" ht="6" customHeight="1" outlineLevel="1" x14ac:dyDescent="0.35">
      <c r="A25" s="274"/>
      <c r="B25" s="261"/>
      <c r="C25" s="261"/>
      <c r="D25" s="261"/>
      <c r="E25" s="261"/>
      <c r="F25" s="261"/>
      <c r="G25" s="261"/>
      <c r="H25" s="261"/>
      <c r="I25" s="261"/>
      <c r="J25" s="261"/>
      <c r="K25" s="261"/>
      <c r="L25" s="261"/>
      <c r="M25" s="261"/>
      <c r="N25" s="262"/>
      <c r="O25" s="280"/>
      <c r="P25" s="280"/>
      <c r="Q25" s="280"/>
      <c r="R25" s="280"/>
      <c r="S25" s="262"/>
      <c r="T25" s="262"/>
      <c r="U25" s="262"/>
      <c r="V25" s="281"/>
      <c r="W25" s="281"/>
      <c r="X25" s="281"/>
      <c r="Y25" s="281"/>
      <c r="Z25" s="281"/>
      <c r="AA25" s="281"/>
      <c r="AB25" s="281"/>
      <c r="AC25" s="281"/>
      <c r="AD25" s="283"/>
    </row>
    <row r="26" spans="1:30" s="269" customFormat="1" ht="17.25" customHeight="1" outlineLevel="1" x14ac:dyDescent="0.35">
      <c r="A26" s="260"/>
      <c r="B26" s="999" t="s">
        <v>545</v>
      </c>
      <c r="C26" s="999"/>
      <c r="D26" s="999"/>
      <c r="E26" s="999"/>
      <c r="F26" s="999"/>
      <c r="G26" s="999" t="s">
        <v>543</v>
      </c>
      <c r="H26" s="999"/>
      <c r="I26" s="999"/>
      <c r="J26" s="999"/>
      <c r="K26" s="999"/>
      <c r="L26" s="999" t="s">
        <v>542</v>
      </c>
      <c r="M26" s="1000"/>
      <c r="N26" s="284"/>
      <c r="O26" s="999" t="s">
        <v>544</v>
      </c>
      <c r="P26" s="999"/>
      <c r="Q26" s="999"/>
      <c r="R26" s="999"/>
      <c r="S26" s="999" t="s">
        <v>543</v>
      </c>
      <c r="T26" s="999"/>
      <c r="U26" s="999"/>
      <c r="V26" s="999"/>
      <c r="W26" s="999"/>
      <c r="X26" s="999" t="s">
        <v>542</v>
      </c>
      <c r="Y26" s="999"/>
      <c r="Z26" s="976"/>
      <c r="AA26" s="976"/>
      <c r="AB26" s="976"/>
      <c r="AC26" s="285"/>
      <c r="AD26" s="283"/>
    </row>
    <row r="27" spans="1:30" s="287" customFormat="1" ht="26.25" customHeight="1" outlineLevel="1" x14ac:dyDescent="0.25">
      <c r="A27" s="286"/>
      <c r="B27" s="974" t="s">
        <v>541</v>
      </c>
      <c r="C27" s="974"/>
      <c r="D27" s="974"/>
      <c r="E27" s="974"/>
      <c r="F27" s="974"/>
      <c r="G27" s="992"/>
      <c r="H27" s="992"/>
      <c r="I27" s="992"/>
      <c r="J27" s="992"/>
      <c r="K27" s="992"/>
      <c r="L27" s="992"/>
      <c r="M27" s="1001"/>
      <c r="N27" s="278"/>
      <c r="O27" s="974" t="s">
        <v>540</v>
      </c>
      <c r="P27" s="974"/>
      <c r="Q27" s="974"/>
      <c r="R27" s="974"/>
      <c r="S27" s="975"/>
      <c r="T27" s="975"/>
      <c r="U27" s="975"/>
      <c r="V27" s="975"/>
      <c r="W27" s="975"/>
      <c r="X27" s="1002"/>
      <c r="Y27" s="1002"/>
      <c r="Z27" s="976"/>
      <c r="AA27" s="976"/>
      <c r="AB27" s="976"/>
      <c r="AC27" s="285"/>
      <c r="AD27" s="283"/>
    </row>
    <row r="28" spans="1:30" s="287" customFormat="1" ht="26.25" customHeight="1" outlineLevel="1" x14ac:dyDescent="0.25">
      <c r="A28" s="286"/>
      <c r="B28" s="974" t="s">
        <v>539</v>
      </c>
      <c r="C28" s="974"/>
      <c r="D28" s="974"/>
      <c r="E28" s="974"/>
      <c r="F28" s="974"/>
      <c r="G28" s="992"/>
      <c r="H28" s="992"/>
      <c r="I28" s="992"/>
      <c r="J28" s="992"/>
      <c r="K28" s="992"/>
      <c r="L28" s="992"/>
      <c r="M28" s="992"/>
      <c r="N28" s="278"/>
      <c r="O28" s="974" t="s">
        <v>538</v>
      </c>
      <c r="P28" s="974"/>
      <c r="Q28" s="974"/>
      <c r="R28" s="974"/>
      <c r="S28" s="975"/>
      <c r="T28" s="975"/>
      <c r="U28" s="975"/>
      <c r="V28" s="975"/>
      <c r="W28" s="975"/>
      <c r="X28" s="975"/>
      <c r="Y28" s="975"/>
      <c r="Z28" s="976"/>
      <c r="AA28" s="976"/>
      <c r="AB28" s="976"/>
      <c r="AC28" s="285"/>
      <c r="AD28" s="283"/>
    </row>
    <row r="29" spans="1:30" s="287" customFormat="1" ht="26.25" customHeight="1" outlineLevel="1" x14ac:dyDescent="0.25">
      <c r="A29" s="286"/>
      <c r="B29" s="974" t="s">
        <v>537</v>
      </c>
      <c r="C29" s="974"/>
      <c r="D29" s="974"/>
      <c r="E29" s="974"/>
      <c r="F29" s="974"/>
      <c r="G29" s="992"/>
      <c r="H29" s="992"/>
      <c r="I29" s="992"/>
      <c r="J29" s="992"/>
      <c r="K29" s="992"/>
      <c r="L29" s="992"/>
      <c r="M29" s="992"/>
      <c r="N29" s="278"/>
      <c r="O29" s="974" t="s">
        <v>537</v>
      </c>
      <c r="P29" s="974"/>
      <c r="Q29" s="974"/>
      <c r="R29" s="974"/>
      <c r="S29" s="975"/>
      <c r="T29" s="975"/>
      <c r="U29" s="975"/>
      <c r="V29" s="975"/>
      <c r="W29" s="975"/>
      <c r="X29" s="975"/>
      <c r="Y29" s="975"/>
      <c r="Z29" s="976"/>
      <c r="AA29" s="976"/>
      <c r="AB29" s="976"/>
      <c r="AC29" s="285"/>
      <c r="AD29" s="283"/>
    </row>
    <row r="30" spans="1:30" s="287" customFormat="1" ht="26.25" customHeight="1" outlineLevel="1" x14ac:dyDescent="0.25">
      <c r="A30" s="286"/>
      <c r="B30" s="974" t="s">
        <v>536</v>
      </c>
      <c r="C30" s="974"/>
      <c r="D30" s="974"/>
      <c r="E30" s="974"/>
      <c r="F30" s="974"/>
      <c r="G30" s="992"/>
      <c r="H30" s="992"/>
      <c r="I30" s="992"/>
      <c r="J30" s="992"/>
      <c r="K30" s="992"/>
      <c r="L30" s="992"/>
      <c r="M30" s="992"/>
      <c r="N30" s="278"/>
      <c r="O30" s="974" t="s">
        <v>535</v>
      </c>
      <c r="P30" s="974"/>
      <c r="Q30" s="974"/>
      <c r="R30" s="974"/>
      <c r="S30" s="975"/>
      <c r="T30" s="975"/>
      <c r="U30" s="975"/>
      <c r="V30" s="975"/>
      <c r="W30" s="975"/>
      <c r="X30" s="975"/>
      <c r="Y30" s="975"/>
      <c r="Z30" s="976"/>
      <c r="AA30" s="976"/>
      <c r="AB30" s="976"/>
      <c r="AC30" s="285"/>
      <c r="AD30" s="283"/>
    </row>
    <row r="31" spans="1:30" s="287" customFormat="1" ht="26.25" customHeight="1" outlineLevel="1" x14ac:dyDescent="0.25">
      <c r="A31" s="286"/>
      <c r="B31" s="974" t="s">
        <v>534</v>
      </c>
      <c r="C31" s="974"/>
      <c r="D31" s="974"/>
      <c r="E31" s="974"/>
      <c r="F31" s="974"/>
      <c r="G31" s="992"/>
      <c r="H31" s="992"/>
      <c r="I31" s="992"/>
      <c r="J31" s="992"/>
      <c r="K31" s="992"/>
      <c r="L31" s="992"/>
      <c r="M31" s="992"/>
      <c r="N31" s="278"/>
      <c r="O31" s="974" t="s">
        <v>533</v>
      </c>
      <c r="P31" s="974"/>
      <c r="Q31" s="974"/>
      <c r="R31" s="974"/>
      <c r="S31" s="975"/>
      <c r="T31" s="975"/>
      <c r="U31" s="975"/>
      <c r="V31" s="975"/>
      <c r="W31" s="975"/>
      <c r="X31" s="975"/>
      <c r="Y31" s="975"/>
      <c r="Z31" s="976"/>
      <c r="AA31" s="976"/>
      <c r="AB31" s="976"/>
      <c r="AC31" s="285"/>
      <c r="AD31" s="283"/>
    </row>
    <row r="32" spans="1:30" s="287" customFormat="1" ht="6" customHeight="1" outlineLevel="1" x14ac:dyDescent="0.25">
      <c r="A32" s="286"/>
      <c r="B32" s="288"/>
      <c r="C32" s="288"/>
      <c r="D32" s="288"/>
      <c r="E32" s="288"/>
      <c r="F32" s="288"/>
      <c r="G32" s="285"/>
      <c r="H32" s="285"/>
      <c r="I32" s="285"/>
      <c r="J32" s="285"/>
      <c r="K32" s="285"/>
      <c r="L32" s="285"/>
      <c r="M32" s="285"/>
      <c r="N32" s="285"/>
      <c r="O32" s="285"/>
      <c r="P32" s="285"/>
      <c r="Q32" s="278"/>
      <c r="R32" s="278"/>
      <c r="S32" s="278"/>
      <c r="T32" s="278"/>
      <c r="U32" s="278"/>
      <c r="V32" s="281"/>
      <c r="W32" s="281"/>
      <c r="X32" s="281"/>
      <c r="Y32" s="281"/>
      <c r="Z32" s="281"/>
      <c r="AA32" s="281"/>
      <c r="AB32" s="281"/>
      <c r="AC32" s="285"/>
      <c r="AD32" s="283"/>
    </row>
    <row r="33" spans="1:30" ht="18.75" customHeight="1" outlineLevel="1" x14ac:dyDescent="0.35">
      <c r="A33" s="289"/>
      <c r="B33" s="290" t="s">
        <v>532</v>
      </c>
      <c r="C33" s="290"/>
      <c r="D33" s="290"/>
      <c r="E33" s="290"/>
      <c r="F33" s="290"/>
      <c r="G33" s="290"/>
      <c r="H33" s="290"/>
      <c r="I33" s="290"/>
      <c r="J33" s="290"/>
      <c r="K33" s="290"/>
      <c r="L33" s="290"/>
      <c r="M33" s="290"/>
      <c r="N33" s="262"/>
      <c r="O33" s="262"/>
      <c r="P33" s="262"/>
      <c r="Q33" s="262"/>
      <c r="R33" s="262"/>
      <c r="S33" s="262"/>
      <c r="T33" s="262"/>
      <c r="U33" s="262"/>
      <c r="V33" s="291"/>
      <c r="W33" s="291"/>
      <c r="X33" s="291"/>
      <c r="Y33" s="291"/>
      <c r="Z33" s="291"/>
      <c r="AA33" s="291"/>
      <c r="AB33" s="291"/>
      <c r="AC33" s="292"/>
      <c r="AD33" s="283"/>
    </row>
    <row r="34" spans="1:30" ht="17.149999999999999" customHeight="1" outlineLevel="1" x14ac:dyDescent="0.3">
      <c r="A34" s="289"/>
      <c r="B34" s="293" t="s">
        <v>531</v>
      </c>
      <c r="C34" s="293"/>
      <c r="D34" s="293"/>
      <c r="E34" s="293"/>
      <c r="F34" s="293"/>
      <c r="G34" s="293"/>
      <c r="H34" s="293"/>
      <c r="I34" s="293"/>
      <c r="J34" s="293"/>
      <c r="K34" s="293"/>
      <c r="L34" s="293"/>
      <c r="M34" s="293"/>
      <c r="N34" s="262"/>
      <c r="O34" s="262"/>
      <c r="P34" s="262"/>
      <c r="Q34" s="262"/>
      <c r="R34" s="262"/>
      <c r="S34" s="262"/>
      <c r="T34" s="262"/>
      <c r="U34" s="262"/>
      <c r="V34" s="262"/>
      <c r="W34" s="262"/>
      <c r="X34" s="262"/>
      <c r="Y34" s="262"/>
      <c r="Z34" s="262"/>
      <c r="AA34" s="262"/>
      <c r="AB34" s="262"/>
      <c r="AC34" s="262"/>
      <c r="AD34" s="264"/>
    </row>
    <row r="35" spans="1:30" ht="139.5" customHeight="1" outlineLevel="1" x14ac:dyDescent="0.25">
      <c r="A35" s="274"/>
      <c r="B35" s="985"/>
      <c r="C35" s="986"/>
      <c r="D35" s="986"/>
      <c r="E35" s="986"/>
      <c r="F35" s="986"/>
      <c r="G35" s="986"/>
      <c r="H35" s="986"/>
      <c r="I35" s="986"/>
      <c r="J35" s="986"/>
      <c r="K35" s="986"/>
      <c r="L35" s="986"/>
      <c r="M35" s="986"/>
      <c r="N35" s="986"/>
      <c r="O35" s="986"/>
      <c r="P35" s="986"/>
      <c r="Q35" s="986"/>
      <c r="R35" s="986"/>
      <c r="S35" s="986"/>
      <c r="T35" s="986"/>
      <c r="U35" s="986"/>
      <c r="V35" s="986"/>
      <c r="W35" s="986"/>
      <c r="X35" s="986"/>
      <c r="Y35" s="986"/>
      <c r="Z35" s="986"/>
      <c r="AA35" s="986"/>
      <c r="AB35" s="986"/>
      <c r="AC35" s="987"/>
      <c r="AD35" s="264"/>
    </row>
    <row r="36" spans="1:30" ht="17.149999999999999" customHeight="1" outlineLevel="1" x14ac:dyDescent="0.3">
      <c r="A36" s="274"/>
      <c r="B36" s="293" t="s">
        <v>530</v>
      </c>
      <c r="C36" s="293"/>
      <c r="D36" s="293"/>
      <c r="E36" s="293"/>
      <c r="F36" s="293"/>
      <c r="G36" s="293"/>
      <c r="H36" s="293"/>
      <c r="I36" s="293"/>
      <c r="J36" s="293"/>
      <c r="K36" s="293"/>
      <c r="L36" s="293"/>
      <c r="M36" s="293"/>
      <c r="N36" s="262"/>
      <c r="O36" s="262"/>
      <c r="P36" s="262"/>
      <c r="Q36" s="262"/>
      <c r="R36" s="262"/>
      <c r="S36" s="262"/>
      <c r="T36" s="262"/>
      <c r="U36" s="262"/>
      <c r="V36" s="262"/>
      <c r="W36" s="262"/>
      <c r="X36" s="262"/>
      <c r="Y36" s="262"/>
      <c r="Z36" s="262"/>
      <c r="AA36" s="262"/>
      <c r="AB36" s="262"/>
      <c r="AC36" s="262"/>
      <c r="AD36" s="264"/>
    </row>
    <row r="37" spans="1:30" ht="61.5" customHeight="1" outlineLevel="1" x14ac:dyDescent="0.25">
      <c r="A37" s="274"/>
      <c r="B37" s="988"/>
      <c r="C37" s="989"/>
      <c r="D37" s="989"/>
      <c r="E37" s="989"/>
      <c r="F37" s="989"/>
      <c r="G37" s="989"/>
      <c r="H37" s="989"/>
      <c r="I37" s="989"/>
      <c r="J37" s="989"/>
      <c r="K37" s="989"/>
      <c r="L37" s="989"/>
      <c r="M37" s="989"/>
      <c r="N37" s="989"/>
      <c r="O37" s="989"/>
      <c r="P37" s="989"/>
      <c r="Q37" s="989"/>
      <c r="R37" s="989"/>
      <c r="S37" s="989"/>
      <c r="T37" s="989"/>
      <c r="U37" s="989"/>
      <c r="V37" s="989"/>
      <c r="W37" s="989"/>
      <c r="X37" s="989"/>
      <c r="Y37" s="989"/>
      <c r="Z37" s="989"/>
      <c r="AA37" s="989"/>
      <c r="AB37" s="989"/>
      <c r="AC37" s="990"/>
      <c r="AD37" s="264"/>
    </row>
    <row r="38" spans="1:30" ht="17.149999999999999" customHeight="1" outlineLevel="1" x14ac:dyDescent="0.3">
      <c r="A38" s="274"/>
      <c r="B38" s="293" t="s">
        <v>529</v>
      </c>
      <c r="C38" s="293"/>
      <c r="D38" s="293"/>
      <c r="E38" s="293"/>
      <c r="F38" s="293"/>
      <c r="G38" s="293"/>
      <c r="H38" s="293"/>
      <c r="I38" s="293"/>
      <c r="J38" s="293"/>
      <c r="K38" s="293"/>
      <c r="L38" s="293"/>
      <c r="M38" s="293"/>
      <c r="N38" s="262"/>
      <c r="O38" s="262"/>
      <c r="P38" s="262"/>
      <c r="Q38" s="262"/>
      <c r="R38" s="262"/>
      <c r="S38" s="262"/>
      <c r="T38" s="262"/>
      <c r="U38" s="262"/>
      <c r="V38" s="262"/>
      <c r="W38" s="262"/>
      <c r="X38" s="262"/>
      <c r="Y38" s="262"/>
      <c r="Z38" s="262"/>
      <c r="AA38" s="262"/>
      <c r="AB38" s="262"/>
      <c r="AC38" s="262"/>
      <c r="AD38" s="264"/>
    </row>
    <row r="39" spans="1:30" ht="111.75" customHeight="1" outlineLevel="1" x14ac:dyDescent="0.25">
      <c r="A39" s="274"/>
      <c r="B39" s="942"/>
      <c r="C39" s="943"/>
      <c r="D39" s="943"/>
      <c r="E39" s="943"/>
      <c r="F39" s="943"/>
      <c r="G39" s="943"/>
      <c r="H39" s="943"/>
      <c r="I39" s="943"/>
      <c r="J39" s="943"/>
      <c r="K39" s="943"/>
      <c r="L39" s="943"/>
      <c r="M39" s="943"/>
      <c r="N39" s="943"/>
      <c r="O39" s="943"/>
      <c r="P39" s="943"/>
      <c r="Q39" s="943"/>
      <c r="R39" s="943"/>
      <c r="S39" s="943"/>
      <c r="T39" s="943"/>
      <c r="U39" s="943"/>
      <c r="V39" s="943"/>
      <c r="W39" s="943"/>
      <c r="X39" s="943"/>
      <c r="Y39" s="943"/>
      <c r="Z39" s="943"/>
      <c r="AA39" s="943"/>
      <c r="AB39" s="943"/>
      <c r="AC39" s="944"/>
      <c r="AD39" s="264"/>
    </row>
    <row r="40" spans="1:30" ht="17.149999999999999" customHeight="1" outlineLevel="1" x14ac:dyDescent="0.3">
      <c r="A40" s="274"/>
      <c r="B40" s="293" t="s">
        <v>495</v>
      </c>
      <c r="C40" s="293"/>
      <c r="D40" s="293"/>
      <c r="E40" s="293"/>
      <c r="F40" s="293"/>
      <c r="G40" s="293"/>
      <c r="H40" s="293"/>
      <c r="I40" s="293"/>
      <c r="J40" s="293"/>
      <c r="K40" s="293"/>
      <c r="L40" s="293"/>
      <c r="M40" s="293"/>
      <c r="N40" s="262"/>
      <c r="O40" s="262"/>
      <c r="P40" s="262"/>
      <c r="Q40" s="262"/>
      <c r="R40" s="262"/>
      <c r="S40" s="262"/>
      <c r="T40" s="262"/>
      <c r="U40" s="262"/>
      <c r="V40" s="262"/>
      <c r="W40" s="262"/>
      <c r="X40" s="262"/>
      <c r="Y40" s="262"/>
      <c r="Z40" s="262"/>
      <c r="AA40" s="262"/>
      <c r="AB40" s="262"/>
      <c r="AC40" s="262"/>
      <c r="AD40" s="264"/>
    </row>
    <row r="41" spans="1:30" ht="61.5" customHeight="1" outlineLevel="1" x14ac:dyDescent="0.25">
      <c r="A41" s="274"/>
      <c r="B41" s="942"/>
      <c r="C41" s="943"/>
      <c r="D41" s="943"/>
      <c r="E41" s="943"/>
      <c r="F41" s="943"/>
      <c r="G41" s="943"/>
      <c r="H41" s="943"/>
      <c r="I41" s="943"/>
      <c r="J41" s="943"/>
      <c r="K41" s="943"/>
      <c r="L41" s="943"/>
      <c r="M41" s="943"/>
      <c r="N41" s="943"/>
      <c r="O41" s="943"/>
      <c r="P41" s="943"/>
      <c r="Q41" s="943"/>
      <c r="R41" s="943"/>
      <c r="S41" s="943"/>
      <c r="T41" s="943"/>
      <c r="U41" s="943"/>
      <c r="V41" s="943"/>
      <c r="W41" s="943"/>
      <c r="X41" s="943"/>
      <c r="Y41" s="943"/>
      <c r="Z41" s="943"/>
      <c r="AA41" s="943"/>
      <c r="AB41" s="943"/>
      <c r="AC41" s="944"/>
      <c r="AD41" s="264"/>
    </row>
    <row r="42" spans="1:30" ht="6" customHeight="1" outlineLevel="1" x14ac:dyDescent="0.3">
      <c r="A42" s="274"/>
      <c r="B42" s="284"/>
      <c r="C42" s="284"/>
      <c r="D42" s="284"/>
      <c r="E42" s="284"/>
      <c r="F42" s="284"/>
      <c r="G42" s="284"/>
      <c r="H42" s="284"/>
      <c r="I42" s="284"/>
      <c r="J42" s="284"/>
      <c r="K42" s="284"/>
      <c r="L42" s="284"/>
      <c r="M42" s="284"/>
      <c r="N42" s="262"/>
      <c r="O42" s="262"/>
      <c r="P42" s="262"/>
      <c r="Q42" s="262"/>
      <c r="R42" s="262"/>
      <c r="S42" s="262"/>
      <c r="T42" s="262"/>
      <c r="U42" s="262"/>
      <c r="V42" s="262"/>
      <c r="W42" s="294"/>
      <c r="X42" s="262"/>
      <c r="Y42" s="262"/>
      <c r="Z42" s="262"/>
      <c r="AA42" s="262"/>
      <c r="AB42" s="262"/>
      <c r="AC42" s="262"/>
      <c r="AD42" s="264"/>
    </row>
    <row r="43" spans="1:30" ht="27" customHeight="1" outlineLevel="1" x14ac:dyDescent="0.25">
      <c r="A43" s="274"/>
      <c r="B43" s="978" t="s">
        <v>528</v>
      </c>
      <c r="C43" s="978"/>
      <c r="D43" s="978"/>
      <c r="E43" s="978"/>
      <c r="F43" s="978"/>
      <c r="G43" s="978"/>
      <c r="H43" s="991"/>
      <c r="I43" s="991"/>
      <c r="J43" s="991"/>
      <c r="K43" s="991"/>
      <c r="L43" s="295"/>
      <c r="M43" s="295"/>
      <c r="N43" s="296"/>
      <c r="O43" s="262"/>
      <c r="P43" s="262"/>
      <c r="Q43" s="262"/>
      <c r="R43" s="262"/>
      <c r="S43" s="262"/>
      <c r="T43" s="262"/>
      <c r="U43" s="262"/>
      <c r="V43" s="262"/>
      <c r="W43" s="977"/>
      <c r="X43" s="977"/>
      <c r="Y43" s="977"/>
      <c r="Z43" s="977"/>
      <c r="AA43" s="977"/>
      <c r="AB43" s="262"/>
      <c r="AC43" s="262"/>
      <c r="AD43" s="264"/>
    </row>
    <row r="44" spans="1:30" ht="6" customHeight="1" outlineLevel="1" x14ac:dyDescent="0.3">
      <c r="A44" s="274"/>
      <c r="B44" s="297"/>
      <c r="C44" s="297"/>
      <c r="D44" s="297"/>
      <c r="E44" s="297"/>
      <c r="F44" s="297"/>
      <c r="G44" s="297"/>
      <c r="H44" s="298"/>
      <c r="I44" s="298"/>
      <c r="J44" s="298"/>
      <c r="K44" s="298"/>
      <c r="L44" s="298"/>
      <c r="M44" s="298"/>
      <c r="N44" s="299"/>
      <c r="O44" s="262"/>
      <c r="P44" s="262"/>
      <c r="Q44" s="262"/>
      <c r="R44" s="262"/>
      <c r="S44" s="262"/>
      <c r="T44" s="262"/>
      <c r="U44" s="262"/>
      <c r="V44" s="262"/>
      <c r="W44" s="977"/>
      <c r="X44" s="977"/>
      <c r="Y44" s="977"/>
      <c r="Z44" s="977"/>
      <c r="AA44" s="977"/>
      <c r="AB44" s="262"/>
      <c r="AC44" s="262"/>
      <c r="AD44" s="264"/>
    </row>
    <row r="45" spans="1:30" ht="27" customHeight="1" outlineLevel="1" x14ac:dyDescent="0.25">
      <c r="A45" s="274"/>
      <c r="B45" s="978" t="s">
        <v>527</v>
      </c>
      <c r="C45" s="978"/>
      <c r="D45" s="978"/>
      <c r="E45" s="978"/>
      <c r="F45" s="978"/>
      <c r="G45" s="978"/>
      <c r="H45" s="946"/>
      <c r="I45" s="946"/>
      <c r="J45" s="946"/>
      <c r="K45" s="946"/>
      <c r="L45" s="298"/>
      <c r="M45" s="298"/>
      <c r="N45" s="299"/>
      <c r="O45" s="262"/>
      <c r="P45" s="262"/>
      <c r="Q45" s="262"/>
      <c r="R45" s="262"/>
      <c r="S45" s="262"/>
      <c r="T45" s="262"/>
      <c r="U45" s="262"/>
      <c r="V45" s="262"/>
      <c r="W45" s="262"/>
      <c r="X45" s="262"/>
      <c r="Y45" s="262"/>
      <c r="Z45" s="262"/>
      <c r="AA45" s="262"/>
      <c r="AB45" s="262"/>
      <c r="AC45" s="262"/>
      <c r="AD45" s="264"/>
    </row>
    <row r="46" spans="1:30" ht="10" customHeight="1" outlineLevel="1" x14ac:dyDescent="0.25">
      <c r="A46" s="300"/>
      <c r="B46" s="301"/>
      <c r="C46" s="301"/>
      <c r="D46" s="301"/>
      <c r="E46" s="301"/>
      <c r="F46" s="301"/>
      <c r="G46" s="301"/>
      <c r="H46" s="301"/>
      <c r="I46" s="301"/>
      <c r="J46" s="301"/>
      <c r="K46" s="301"/>
      <c r="L46" s="301"/>
      <c r="M46" s="301"/>
      <c r="N46" s="301"/>
      <c r="O46" s="302"/>
      <c r="P46" s="302"/>
      <c r="Q46" s="302"/>
      <c r="R46" s="302"/>
      <c r="S46" s="302"/>
      <c r="T46" s="302"/>
      <c r="U46" s="302"/>
      <c r="V46" s="302"/>
      <c r="W46" s="302"/>
      <c r="X46" s="302"/>
      <c r="Y46" s="302"/>
      <c r="Z46" s="302"/>
      <c r="AA46" s="302"/>
      <c r="AB46" s="302"/>
      <c r="AC46" s="302"/>
      <c r="AD46" s="303"/>
    </row>
    <row r="47" spans="1:30" s="259" customFormat="1" ht="24" customHeight="1" x14ac:dyDescent="0.5">
      <c r="A47" s="304"/>
      <c r="B47" s="979" t="s">
        <v>526</v>
      </c>
      <c r="C47" s="979"/>
      <c r="D47" s="979"/>
      <c r="E47" s="979"/>
      <c r="F47" s="979"/>
      <c r="G47" s="979"/>
      <c r="H47" s="979"/>
      <c r="I47" s="979"/>
      <c r="J47" s="979"/>
      <c r="K47" s="979"/>
      <c r="L47" s="979"/>
      <c r="M47" s="979"/>
      <c r="N47" s="979"/>
      <c r="O47" s="979"/>
      <c r="P47" s="979"/>
      <c r="Q47" s="979"/>
      <c r="R47" s="979"/>
      <c r="S47" s="979"/>
      <c r="T47" s="979"/>
      <c r="U47" s="980"/>
      <c r="V47" s="981" t="s">
        <v>525</v>
      </c>
      <c r="W47" s="981"/>
      <c r="X47" s="981"/>
      <c r="Y47" s="981"/>
      <c r="Z47" s="981"/>
      <c r="AA47" s="981"/>
      <c r="AB47" s="981"/>
      <c r="AC47" s="981"/>
      <c r="AD47" s="305"/>
    </row>
    <row r="48" spans="1:30" s="259" customFormat="1" ht="6" customHeight="1" x14ac:dyDescent="0.5">
      <c r="A48" s="306"/>
      <c r="B48" s="307"/>
      <c r="C48" s="307"/>
      <c r="D48" s="307"/>
      <c r="E48" s="307"/>
      <c r="F48" s="307"/>
      <c r="G48" s="307"/>
      <c r="H48" s="307"/>
      <c r="I48" s="307"/>
      <c r="J48" s="307"/>
      <c r="K48" s="307"/>
      <c r="L48" s="307"/>
      <c r="M48" s="307"/>
      <c r="N48" s="307"/>
      <c r="O48" s="307"/>
      <c r="P48" s="307"/>
      <c r="Q48" s="307"/>
      <c r="R48" s="307"/>
      <c r="S48" s="307"/>
      <c r="T48" s="307"/>
      <c r="U48" s="307"/>
      <c r="V48" s="967" t="s">
        <v>524</v>
      </c>
      <c r="W48" s="967"/>
      <c r="X48" s="967"/>
      <c r="Y48" s="966"/>
      <c r="Z48" s="966"/>
      <c r="AA48" s="966"/>
      <c r="AB48" s="966"/>
      <c r="AC48" s="966"/>
      <c r="AD48" s="308"/>
    </row>
    <row r="49" spans="1:30" ht="17.25" customHeight="1" outlineLevel="1" x14ac:dyDescent="0.35">
      <c r="A49" s="309"/>
      <c r="B49" s="982" t="s">
        <v>523</v>
      </c>
      <c r="C49" s="982"/>
      <c r="D49" s="982"/>
      <c r="E49" s="982"/>
      <c r="F49" s="982"/>
      <c r="G49" s="983" t="s">
        <v>522</v>
      </c>
      <c r="H49" s="983"/>
      <c r="I49" s="983"/>
      <c r="J49" s="983"/>
      <c r="K49" s="983"/>
      <c r="L49" s="310"/>
      <c r="M49" s="983" t="s">
        <v>521</v>
      </c>
      <c r="N49" s="983"/>
      <c r="O49" s="983"/>
      <c r="P49" s="311"/>
      <c r="Q49" s="312"/>
      <c r="R49" s="311"/>
      <c r="S49" s="311"/>
      <c r="T49" s="311"/>
      <c r="U49" s="311"/>
      <c r="V49" s="967"/>
      <c r="W49" s="967"/>
      <c r="X49" s="967"/>
      <c r="Y49" s="966"/>
      <c r="Z49" s="966"/>
      <c r="AA49" s="966"/>
      <c r="AB49" s="966"/>
      <c r="AC49" s="966"/>
      <c r="AD49" s="313"/>
    </row>
    <row r="50" spans="1:30" ht="26.25" customHeight="1" outlineLevel="1" x14ac:dyDescent="0.35">
      <c r="A50" s="309"/>
      <c r="B50" s="982"/>
      <c r="C50" s="982"/>
      <c r="D50" s="982"/>
      <c r="E50" s="982"/>
      <c r="F50" s="982"/>
      <c r="G50" s="984"/>
      <c r="H50" s="984"/>
      <c r="I50" s="984"/>
      <c r="J50" s="984"/>
      <c r="K50" s="984"/>
      <c r="L50" s="314"/>
      <c r="M50" s="962" t="s">
        <v>520</v>
      </c>
      <c r="N50" s="962"/>
      <c r="O50" s="354"/>
      <c r="P50" s="311"/>
      <c r="Q50" s="311"/>
      <c r="R50" s="311"/>
      <c r="S50" s="311"/>
      <c r="T50" s="311"/>
      <c r="U50" s="311"/>
      <c r="V50" s="963" t="s">
        <v>519</v>
      </c>
      <c r="W50" s="964"/>
      <c r="X50" s="965"/>
      <c r="Y50" s="966"/>
      <c r="Z50" s="966"/>
      <c r="AA50" s="966"/>
      <c r="AB50" s="966"/>
      <c r="AC50" s="966"/>
      <c r="AD50" s="313"/>
    </row>
    <row r="51" spans="1:30" ht="26.25" customHeight="1" outlineLevel="1" x14ac:dyDescent="0.35">
      <c r="A51" s="315"/>
      <c r="B51" s="954" t="s">
        <v>518</v>
      </c>
      <c r="C51" s="954"/>
      <c r="D51" s="954"/>
      <c r="E51" s="954"/>
      <c r="F51" s="954"/>
      <c r="G51" s="961"/>
      <c r="H51" s="961"/>
      <c r="I51" s="961"/>
      <c r="J51" s="961"/>
      <c r="K51" s="961"/>
      <c r="L51" s="314"/>
      <c r="M51" s="962" t="s">
        <v>517</v>
      </c>
      <c r="N51" s="962"/>
      <c r="O51" s="354"/>
      <c r="P51" s="311"/>
      <c r="Q51" s="311"/>
      <c r="R51" s="311"/>
      <c r="S51" s="311"/>
      <c r="T51" s="311"/>
      <c r="U51" s="311"/>
      <c r="V51" s="963" t="s">
        <v>516</v>
      </c>
      <c r="W51" s="964"/>
      <c r="X51" s="965"/>
      <c r="Y51" s="966"/>
      <c r="Z51" s="966"/>
      <c r="AA51" s="966"/>
      <c r="AB51" s="966"/>
      <c r="AC51" s="966"/>
      <c r="AD51" s="313"/>
    </row>
    <row r="52" spans="1:30" ht="26.25" customHeight="1" outlineLevel="1" x14ac:dyDescent="0.35">
      <c r="A52" s="315"/>
      <c r="B52" s="314"/>
      <c r="C52" s="314"/>
      <c r="D52" s="314"/>
      <c r="E52" s="314"/>
      <c r="F52" s="314"/>
      <c r="G52" s="314"/>
      <c r="H52" s="314"/>
      <c r="I52" s="314"/>
      <c r="J52" s="314"/>
      <c r="K52" s="314"/>
      <c r="L52" s="314"/>
      <c r="M52" s="962" t="s">
        <v>515</v>
      </c>
      <c r="N52" s="962"/>
      <c r="O52" s="354"/>
      <c r="P52" s="311"/>
      <c r="Q52" s="311"/>
      <c r="R52" s="311"/>
      <c r="S52" s="311"/>
      <c r="T52" s="311"/>
      <c r="U52" s="311"/>
      <c r="V52" s="967" t="s">
        <v>514</v>
      </c>
      <c r="W52" s="967"/>
      <c r="X52" s="967"/>
      <c r="Y52" s="966"/>
      <c r="Z52" s="966"/>
      <c r="AA52" s="966"/>
      <c r="AB52" s="966"/>
      <c r="AC52" s="966"/>
      <c r="AD52" s="313"/>
    </row>
    <row r="53" spans="1:30" ht="26.25" customHeight="1" outlineLevel="1" x14ac:dyDescent="0.35">
      <c r="A53" s="315"/>
      <c r="B53" s="968" t="s">
        <v>513</v>
      </c>
      <c r="C53" s="968"/>
      <c r="D53" s="968"/>
      <c r="E53" s="968"/>
      <c r="F53" s="316"/>
      <c r="G53" s="316"/>
      <c r="H53" s="316"/>
      <c r="I53" s="317"/>
      <c r="J53" s="317"/>
      <c r="K53" s="317"/>
      <c r="L53" s="317"/>
      <c r="M53" s="314"/>
      <c r="N53" s="314"/>
      <c r="O53" s="311"/>
      <c r="P53" s="311"/>
      <c r="Q53" s="311"/>
      <c r="R53" s="311"/>
      <c r="S53" s="311"/>
      <c r="T53" s="311"/>
      <c r="U53" s="311"/>
      <c r="V53" s="967" t="s">
        <v>512</v>
      </c>
      <c r="W53" s="967"/>
      <c r="X53" s="967"/>
      <c r="Y53" s="966"/>
      <c r="Z53" s="966"/>
      <c r="AA53" s="966"/>
      <c r="AB53" s="966"/>
      <c r="AC53" s="966"/>
      <c r="AD53" s="313"/>
    </row>
    <row r="54" spans="1:30" ht="6" customHeight="1" outlineLevel="1" x14ac:dyDescent="0.35">
      <c r="A54" s="315"/>
      <c r="B54" s="969"/>
      <c r="C54" s="969"/>
      <c r="D54" s="969"/>
      <c r="E54" s="969"/>
      <c r="F54" s="312"/>
      <c r="G54" s="312"/>
      <c r="H54" s="318"/>
      <c r="I54" s="318"/>
      <c r="J54" s="318"/>
      <c r="K54" s="318"/>
      <c r="L54" s="318"/>
      <c r="M54" s="318"/>
      <c r="N54" s="319"/>
      <c r="O54" s="319"/>
      <c r="P54" s="319"/>
      <c r="Q54" s="319"/>
      <c r="R54" s="319"/>
      <c r="S54" s="319"/>
      <c r="T54" s="319"/>
      <c r="U54" s="319"/>
      <c r="V54" s="319"/>
      <c r="W54" s="319"/>
      <c r="X54" s="319"/>
      <c r="Y54" s="319"/>
      <c r="Z54" s="319"/>
      <c r="AA54" s="319"/>
      <c r="AB54" s="319"/>
      <c r="AC54" s="319"/>
      <c r="AD54" s="313"/>
    </row>
    <row r="55" spans="1:30" ht="162.75" customHeight="1" outlineLevel="1" x14ac:dyDescent="0.25">
      <c r="A55" s="315"/>
      <c r="B55" s="970"/>
      <c r="C55" s="970"/>
      <c r="D55" s="970"/>
      <c r="E55" s="970"/>
      <c r="F55" s="970"/>
      <c r="G55" s="970"/>
      <c r="H55" s="970"/>
      <c r="I55" s="970"/>
      <c r="J55" s="970"/>
      <c r="K55" s="970"/>
      <c r="L55" s="970"/>
      <c r="M55" s="970"/>
      <c r="N55" s="970"/>
      <c r="O55" s="970"/>
      <c r="P55" s="970"/>
      <c r="Q55" s="970"/>
      <c r="R55" s="970"/>
      <c r="S55" s="970"/>
      <c r="T55" s="970"/>
      <c r="U55" s="970"/>
      <c r="V55" s="970"/>
      <c r="W55" s="970"/>
      <c r="X55" s="970"/>
      <c r="Y55" s="970"/>
      <c r="Z55" s="970"/>
      <c r="AA55" s="970"/>
      <c r="AB55" s="970"/>
      <c r="AC55" s="970"/>
      <c r="AD55" s="313"/>
    </row>
    <row r="56" spans="1:30" s="259" customFormat="1" ht="8.25" customHeight="1" outlineLevel="1" x14ac:dyDescent="0.45">
      <c r="A56" s="306"/>
      <c r="B56" s="314"/>
      <c r="C56" s="314"/>
      <c r="D56" s="314"/>
      <c r="E56" s="314"/>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20"/>
    </row>
    <row r="57" spans="1:30" s="269" customFormat="1" ht="17.25" customHeight="1" outlineLevel="1" x14ac:dyDescent="0.35">
      <c r="A57" s="321"/>
      <c r="B57" s="314"/>
      <c r="C57" s="314"/>
      <c r="D57" s="314"/>
      <c r="E57" s="314"/>
      <c r="F57" s="971" t="s">
        <v>511</v>
      </c>
      <c r="G57" s="972"/>
      <c r="H57" s="972"/>
      <c r="I57" s="973"/>
      <c r="J57" s="971" t="s">
        <v>510</v>
      </c>
      <c r="K57" s="972"/>
      <c r="L57" s="972"/>
      <c r="M57" s="973"/>
      <c r="N57" s="971" t="s">
        <v>509</v>
      </c>
      <c r="O57" s="972"/>
      <c r="P57" s="972"/>
      <c r="Q57" s="973"/>
      <c r="R57" s="971" t="s">
        <v>508</v>
      </c>
      <c r="S57" s="972"/>
      <c r="T57" s="972"/>
      <c r="U57" s="973"/>
      <c r="V57" s="971" t="s">
        <v>507</v>
      </c>
      <c r="W57" s="972"/>
      <c r="X57" s="972"/>
      <c r="Y57" s="973"/>
      <c r="Z57" s="971" t="s">
        <v>507</v>
      </c>
      <c r="AA57" s="972"/>
      <c r="AB57" s="972"/>
      <c r="AC57" s="973"/>
      <c r="AD57" s="322"/>
    </row>
    <row r="58" spans="1:30" ht="17.25" customHeight="1" outlineLevel="1" x14ac:dyDescent="0.25">
      <c r="A58" s="315"/>
      <c r="B58" s="954" t="s">
        <v>506</v>
      </c>
      <c r="C58" s="954"/>
      <c r="D58" s="954"/>
      <c r="E58" s="954"/>
      <c r="F58" s="958" t="s">
        <v>505</v>
      </c>
      <c r="G58" s="959"/>
      <c r="H58" s="959"/>
      <c r="I58" s="960"/>
      <c r="J58" s="951"/>
      <c r="K58" s="952"/>
      <c r="L58" s="952"/>
      <c r="M58" s="953"/>
      <c r="N58" s="958" t="s">
        <v>504</v>
      </c>
      <c r="O58" s="959"/>
      <c r="P58" s="959"/>
      <c r="Q58" s="960"/>
      <c r="R58" s="951"/>
      <c r="S58" s="952"/>
      <c r="T58" s="952"/>
      <c r="U58" s="953"/>
      <c r="V58" s="951"/>
      <c r="W58" s="952"/>
      <c r="X58" s="952"/>
      <c r="Y58" s="953"/>
      <c r="Z58" s="951"/>
      <c r="AA58" s="952"/>
      <c r="AB58" s="952"/>
      <c r="AC58" s="953"/>
      <c r="AD58" s="322"/>
    </row>
    <row r="59" spans="1:30" ht="26.25" customHeight="1" outlineLevel="1" x14ac:dyDescent="0.25">
      <c r="A59" s="315"/>
      <c r="B59" s="954" t="s">
        <v>503</v>
      </c>
      <c r="C59" s="954"/>
      <c r="D59" s="954"/>
      <c r="E59" s="954"/>
      <c r="F59" s="951"/>
      <c r="G59" s="952"/>
      <c r="H59" s="952"/>
      <c r="I59" s="953"/>
      <c r="J59" s="951"/>
      <c r="K59" s="952"/>
      <c r="L59" s="952"/>
      <c r="M59" s="953"/>
      <c r="N59" s="955"/>
      <c r="O59" s="956"/>
      <c r="P59" s="956"/>
      <c r="Q59" s="957"/>
      <c r="R59" s="951"/>
      <c r="S59" s="952"/>
      <c r="T59" s="952"/>
      <c r="U59" s="953"/>
      <c r="V59" s="951"/>
      <c r="W59" s="952"/>
      <c r="X59" s="952"/>
      <c r="Y59" s="953"/>
      <c r="Z59" s="951"/>
      <c r="AA59" s="952"/>
      <c r="AB59" s="952"/>
      <c r="AC59" s="953"/>
      <c r="AD59" s="322"/>
    </row>
    <row r="60" spans="1:30" ht="26.25" customHeight="1" outlineLevel="1" x14ac:dyDescent="0.25">
      <c r="A60" s="315"/>
      <c r="B60" s="954" t="s">
        <v>502</v>
      </c>
      <c r="C60" s="954"/>
      <c r="D60" s="954"/>
      <c r="E60" s="954"/>
      <c r="F60" s="955"/>
      <c r="G60" s="956"/>
      <c r="H60" s="956"/>
      <c r="I60" s="957"/>
      <c r="J60" s="951"/>
      <c r="K60" s="952"/>
      <c r="L60" s="952"/>
      <c r="M60" s="953"/>
      <c r="N60" s="955"/>
      <c r="O60" s="956"/>
      <c r="P60" s="956"/>
      <c r="Q60" s="957"/>
      <c r="R60" s="951"/>
      <c r="S60" s="952"/>
      <c r="T60" s="952"/>
      <c r="U60" s="953"/>
      <c r="V60" s="951"/>
      <c r="W60" s="952"/>
      <c r="X60" s="952"/>
      <c r="Y60" s="953"/>
      <c r="Z60" s="951"/>
      <c r="AA60" s="952"/>
      <c r="AB60" s="952"/>
      <c r="AC60" s="953"/>
      <c r="AD60" s="322"/>
    </row>
    <row r="61" spans="1:30" ht="78.75" customHeight="1" outlineLevel="1" x14ac:dyDescent="0.25">
      <c r="A61" s="315"/>
      <c r="B61" s="954" t="s">
        <v>496</v>
      </c>
      <c r="C61" s="954"/>
      <c r="D61" s="954"/>
      <c r="E61" s="954"/>
      <c r="F61" s="951"/>
      <c r="G61" s="952"/>
      <c r="H61" s="952"/>
      <c r="I61" s="953"/>
      <c r="J61" s="951"/>
      <c r="K61" s="952"/>
      <c r="L61" s="952"/>
      <c r="M61" s="953"/>
      <c r="N61" s="955"/>
      <c r="O61" s="956"/>
      <c r="P61" s="956"/>
      <c r="Q61" s="957"/>
      <c r="R61" s="951"/>
      <c r="S61" s="952"/>
      <c r="T61" s="952"/>
      <c r="U61" s="953"/>
      <c r="V61" s="951"/>
      <c r="W61" s="952"/>
      <c r="X61" s="952"/>
      <c r="Y61" s="953"/>
      <c r="Z61" s="951"/>
      <c r="AA61" s="952"/>
      <c r="AB61" s="952"/>
      <c r="AC61" s="953"/>
      <c r="AD61" s="322"/>
    </row>
    <row r="62" spans="1:30" ht="6" customHeight="1" outlineLevel="1" x14ac:dyDescent="0.25">
      <c r="A62" s="323"/>
      <c r="B62" s="324"/>
      <c r="C62" s="324"/>
      <c r="D62" s="324"/>
      <c r="E62" s="324"/>
      <c r="F62" s="324"/>
      <c r="G62" s="324"/>
      <c r="H62" s="324"/>
      <c r="I62" s="324"/>
      <c r="J62" s="324"/>
      <c r="K62" s="324"/>
      <c r="L62" s="324"/>
      <c r="M62" s="314"/>
      <c r="N62" s="314"/>
      <c r="O62" s="314"/>
      <c r="P62" s="314"/>
      <c r="Q62" s="314"/>
      <c r="R62" s="314"/>
      <c r="S62" s="314"/>
      <c r="T62" s="314"/>
      <c r="U62" s="314"/>
      <c r="V62" s="314"/>
      <c r="W62" s="314"/>
      <c r="X62" s="314"/>
      <c r="Y62" s="314"/>
      <c r="Z62" s="314"/>
      <c r="AA62" s="314"/>
      <c r="AB62" s="314"/>
      <c r="AC62" s="314"/>
      <c r="AD62" s="320"/>
    </row>
    <row r="63" spans="1:30" s="326" customFormat="1" ht="41.25" customHeight="1" outlineLevel="1" x14ac:dyDescent="0.3">
      <c r="A63" s="325"/>
      <c r="B63" s="945" t="s">
        <v>501</v>
      </c>
      <c r="C63" s="945"/>
      <c r="D63" s="945"/>
      <c r="E63" s="945"/>
      <c r="F63" s="946"/>
      <c r="G63" s="946"/>
      <c r="H63" s="946"/>
      <c r="I63" s="946"/>
      <c r="J63" s="314"/>
      <c r="K63" s="314"/>
      <c r="L63" s="314"/>
      <c r="M63" s="314"/>
      <c r="N63" s="314"/>
      <c r="O63" s="314"/>
      <c r="P63" s="314"/>
      <c r="Q63" s="314"/>
      <c r="R63" s="314"/>
      <c r="S63" s="314"/>
      <c r="T63" s="314"/>
      <c r="U63" s="314"/>
      <c r="V63" s="314"/>
      <c r="W63" s="314"/>
      <c r="X63" s="314"/>
      <c r="Y63" s="314"/>
      <c r="Z63" s="314"/>
      <c r="AA63" s="314"/>
      <c r="AB63" s="314"/>
      <c r="AC63" s="314"/>
      <c r="AD63" s="320"/>
    </row>
    <row r="64" spans="1:30" ht="6" customHeight="1" outlineLevel="1" x14ac:dyDescent="0.25">
      <c r="A64" s="327"/>
      <c r="B64" s="328"/>
      <c r="C64" s="328"/>
      <c r="D64" s="328"/>
      <c r="E64" s="328"/>
      <c r="F64" s="328"/>
      <c r="G64" s="328"/>
      <c r="H64" s="329"/>
      <c r="I64" s="329"/>
      <c r="J64" s="329"/>
      <c r="K64" s="329"/>
      <c r="L64" s="329"/>
      <c r="M64" s="330"/>
      <c r="N64" s="330"/>
      <c r="O64" s="330"/>
      <c r="P64" s="330"/>
      <c r="Q64" s="330"/>
      <c r="R64" s="330"/>
      <c r="S64" s="330"/>
      <c r="T64" s="330"/>
      <c r="U64" s="330"/>
      <c r="V64" s="330"/>
      <c r="W64" s="330"/>
      <c r="X64" s="330"/>
      <c r="Y64" s="330"/>
      <c r="Z64" s="330"/>
      <c r="AA64" s="330"/>
      <c r="AB64" s="330"/>
      <c r="AC64" s="330"/>
      <c r="AD64" s="331"/>
    </row>
    <row r="65" spans="1:30" ht="24" customHeight="1" x14ac:dyDescent="0.5">
      <c r="A65" s="242"/>
      <c r="B65" s="947" t="s">
        <v>500</v>
      </c>
      <c r="C65" s="947"/>
      <c r="D65" s="947"/>
      <c r="E65" s="947"/>
      <c r="F65" s="947"/>
      <c r="G65" s="947"/>
      <c r="H65" s="947"/>
      <c r="I65" s="947"/>
      <c r="J65" s="947"/>
      <c r="K65" s="947"/>
      <c r="L65" s="947"/>
      <c r="M65" s="947"/>
      <c r="N65" s="947"/>
      <c r="O65" s="947"/>
      <c r="P65" s="947"/>
      <c r="Q65" s="947"/>
      <c r="R65" s="947"/>
      <c r="S65" s="947"/>
      <c r="T65" s="947"/>
      <c r="U65" s="947"/>
      <c r="V65" s="243"/>
      <c r="W65" s="243"/>
      <c r="X65" s="243"/>
      <c r="Y65" s="243"/>
      <c r="Z65" s="243"/>
      <c r="AA65" s="243"/>
      <c r="AB65" s="243"/>
      <c r="AC65" s="243"/>
      <c r="AD65" s="244"/>
    </row>
    <row r="66" spans="1:30" ht="6" customHeight="1" x14ac:dyDescent="0.25">
      <c r="A66" s="246"/>
      <c r="B66" s="247"/>
      <c r="C66" s="247"/>
      <c r="D66" s="247"/>
      <c r="E66" s="247"/>
      <c r="F66" s="247"/>
      <c r="G66" s="247"/>
      <c r="H66" s="247"/>
      <c r="I66" s="247"/>
      <c r="J66" s="247"/>
      <c r="K66" s="247"/>
      <c r="L66" s="247"/>
      <c r="M66" s="247"/>
      <c r="N66" s="247"/>
      <c r="O66" s="247"/>
      <c r="P66" s="247"/>
      <c r="Q66" s="247"/>
      <c r="R66" s="247"/>
      <c r="S66" s="247"/>
      <c r="T66" s="247"/>
      <c r="U66" s="247"/>
      <c r="V66" s="247"/>
      <c r="W66" s="247"/>
      <c r="X66" s="247"/>
      <c r="Y66" s="948"/>
      <c r="Z66" s="948"/>
      <c r="AA66" s="948"/>
      <c r="AB66" s="948"/>
      <c r="AC66" s="948"/>
      <c r="AD66" s="248"/>
    </row>
    <row r="67" spans="1:30" s="251" customFormat="1" ht="26.25" customHeight="1" x14ac:dyDescent="0.25">
      <c r="A67" s="249"/>
      <c r="B67" s="949" t="s">
        <v>499</v>
      </c>
      <c r="C67" s="949"/>
      <c r="D67" s="950"/>
      <c r="E67" s="950"/>
      <c r="F67" s="950"/>
      <c r="G67" s="950"/>
      <c r="H67" s="355" t="s">
        <v>498</v>
      </c>
      <c r="I67" s="950"/>
      <c r="J67" s="950"/>
      <c r="K67" s="950"/>
      <c r="L67" s="950"/>
      <c r="M67" s="949" t="s">
        <v>497</v>
      </c>
      <c r="N67" s="949"/>
      <c r="O67" s="949"/>
      <c r="P67" s="950"/>
      <c r="Q67" s="950"/>
      <c r="R67" s="950"/>
      <c r="S67" s="950"/>
      <c r="T67" s="950"/>
      <c r="U67" s="950"/>
      <c r="V67" s="950"/>
      <c r="W67" s="950"/>
      <c r="X67" s="250" t="s">
        <v>496</v>
      </c>
      <c r="Y67" s="948"/>
      <c r="Z67" s="948"/>
      <c r="AA67" s="948"/>
      <c r="AB67" s="948"/>
      <c r="AC67" s="948"/>
      <c r="AD67" s="248"/>
    </row>
    <row r="68" spans="1:30" ht="17.25" customHeight="1" x14ac:dyDescent="0.3">
      <c r="A68" s="246"/>
      <c r="B68" s="252" t="s">
        <v>495</v>
      </c>
      <c r="C68" s="252"/>
      <c r="D68" s="252"/>
      <c r="E68" s="252"/>
      <c r="F68" s="252"/>
      <c r="G68" s="252"/>
      <c r="H68" s="252"/>
      <c r="I68" s="252"/>
      <c r="J68" s="252"/>
      <c r="K68" s="252"/>
      <c r="L68" s="252"/>
      <c r="M68" s="252"/>
      <c r="N68" s="247"/>
      <c r="O68" s="247"/>
      <c r="P68" s="247"/>
      <c r="Q68" s="247"/>
      <c r="R68" s="247"/>
      <c r="S68" s="247"/>
      <c r="T68" s="247"/>
      <c r="U68" s="247"/>
      <c r="V68" s="247"/>
      <c r="W68" s="247"/>
      <c r="X68" s="247"/>
      <c r="Y68" s="247"/>
      <c r="Z68" s="247"/>
      <c r="AA68" s="247"/>
      <c r="AB68" s="247"/>
      <c r="AC68" s="247"/>
      <c r="AD68" s="248"/>
    </row>
    <row r="69" spans="1:30" ht="79.5" customHeight="1" x14ac:dyDescent="0.25">
      <c r="A69" s="246"/>
      <c r="B69" s="942"/>
      <c r="C69" s="943"/>
      <c r="D69" s="943"/>
      <c r="E69" s="943"/>
      <c r="F69" s="943"/>
      <c r="G69" s="943"/>
      <c r="H69" s="943"/>
      <c r="I69" s="943"/>
      <c r="J69" s="943"/>
      <c r="K69" s="943"/>
      <c r="L69" s="943"/>
      <c r="M69" s="943"/>
      <c r="N69" s="943"/>
      <c r="O69" s="943"/>
      <c r="P69" s="943"/>
      <c r="Q69" s="943"/>
      <c r="R69" s="943"/>
      <c r="S69" s="943"/>
      <c r="T69" s="943"/>
      <c r="U69" s="943"/>
      <c r="V69" s="943"/>
      <c r="W69" s="943"/>
      <c r="X69" s="943"/>
      <c r="Y69" s="943"/>
      <c r="Z69" s="943"/>
      <c r="AA69" s="943"/>
      <c r="AB69" s="943"/>
      <c r="AC69" s="944"/>
      <c r="AD69" s="248"/>
    </row>
    <row r="70" spans="1:30" ht="6" customHeight="1" x14ac:dyDescent="0.25">
      <c r="A70" s="253"/>
      <c r="B70" s="254"/>
      <c r="C70" s="254"/>
      <c r="D70" s="254"/>
      <c r="E70" s="254"/>
      <c r="F70" s="254"/>
      <c r="G70" s="254"/>
      <c r="H70" s="254"/>
      <c r="I70" s="254"/>
      <c r="J70" s="254"/>
      <c r="K70" s="254"/>
      <c r="L70" s="254"/>
      <c r="M70" s="254"/>
      <c r="N70" s="254"/>
      <c r="O70" s="254"/>
      <c r="P70" s="254"/>
      <c r="Q70" s="254"/>
      <c r="R70" s="254"/>
      <c r="S70" s="254"/>
      <c r="T70" s="254"/>
      <c r="U70" s="254"/>
      <c r="V70" s="254"/>
      <c r="W70" s="254"/>
      <c r="X70" s="254"/>
      <c r="Y70" s="254"/>
      <c r="Z70" s="254"/>
      <c r="AA70" s="254"/>
      <c r="AB70" s="254"/>
      <c r="AC70" s="254"/>
      <c r="AD70" s="255"/>
    </row>
  </sheetData>
  <mergeCells count="170">
    <mergeCell ref="B2:AC2"/>
    <mergeCell ref="A7:G8"/>
    <mergeCell ref="H7:L8"/>
    <mergeCell ref="M7:AD7"/>
    <mergeCell ref="M8:AD8"/>
    <mergeCell ref="B9:X9"/>
    <mergeCell ref="Y9:AC10"/>
    <mergeCell ref="Y13:AB14"/>
    <mergeCell ref="AC13:AC14"/>
    <mergeCell ref="B5:AC5"/>
    <mergeCell ref="B3:AC3"/>
    <mergeCell ref="Y15:AB16"/>
    <mergeCell ref="AC15:AC16"/>
    <mergeCell ref="B16:F16"/>
    <mergeCell ref="G16:K16"/>
    <mergeCell ref="N16:R16"/>
    <mergeCell ref="S16:W16"/>
    <mergeCell ref="B11:F11"/>
    <mergeCell ref="G11:O11"/>
    <mergeCell ref="R11:T11"/>
    <mergeCell ref="U11:W11"/>
    <mergeCell ref="Y11:AB11"/>
    <mergeCell ref="B12:F12"/>
    <mergeCell ref="G12:O12"/>
    <mergeCell ref="R12:T12"/>
    <mergeCell ref="U12:W12"/>
    <mergeCell ref="Y12:AB12"/>
    <mergeCell ref="B17:F17"/>
    <mergeCell ref="G17:K17"/>
    <mergeCell ref="N17:R17"/>
    <mergeCell ref="S17:W17"/>
    <mergeCell ref="Y17:AB17"/>
    <mergeCell ref="B18:F18"/>
    <mergeCell ref="G18:K18"/>
    <mergeCell ref="N18:R18"/>
    <mergeCell ref="S18:W18"/>
    <mergeCell ref="Y18:AB18"/>
    <mergeCell ref="Z27:AB27"/>
    <mergeCell ref="B19:F19"/>
    <mergeCell ref="G19:K19"/>
    <mergeCell ref="N19:R19"/>
    <mergeCell ref="S19:W19"/>
    <mergeCell ref="Y19:AB19"/>
    <mergeCell ref="B20:F20"/>
    <mergeCell ref="G20:K20"/>
    <mergeCell ref="N20:R20"/>
    <mergeCell ref="S20:W20"/>
    <mergeCell ref="Y20:AB20"/>
    <mergeCell ref="B21:F21"/>
    <mergeCell ref="G21:K21"/>
    <mergeCell ref="N21:R21"/>
    <mergeCell ref="S21:W21"/>
    <mergeCell ref="Y21:AB21"/>
    <mergeCell ref="B22:F22"/>
    <mergeCell ref="G22:K22"/>
    <mergeCell ref="Y22:AB22"/>
    <mergeCell ref="B30:F30"/>
    <mergeCell ref="G30:M30"/>
    <mergeCell ref="O30:R30"/>
    <mergeCell ref="S30:Y30"/>
    <mergeCell ref="Z30:AB30"/>
    <mergeCell ref="B31:F31"/>
    <mergeCell ref="G31:M31"/>
    <mergeCell ref="B23:F23"/>
    <mergeCell ref="G23:K23"/>
    <mergeCell ref="L23:N23"/>
    <mergeCell ref="Y23:AB23"/>
    <mergeCell ref="B26:F26"/>
    <mergeCell ref="G26:K26"/>
    <mergeCell ref="L26:M26"/>
    <mergeCell ref="O26:R26"/>
    <mergeCell ref="S26:W26"/>
    <mergeCell ref="X26:Y26"/>
    <mergeCell ref="Z26:AB26"/>
    <mergeCell ref="B27:F27"/>
    <mergeCell ref="G27:K27"/>
    <mergeCell ref="L27:M27"/>
    <mergeCell ref="O27:R27"/>
    <mergeCell ref="S27:W27"/>
    <mergeCell ref="X27:Y27"/>
    <mergeCell ref="B28:F28"/>
    <mergeCell ref="G28:M28"/>
    <mergeCell ref="O28:R28"/>
    <mergeCell ref="S28:Y28"/>
    <mergeCell ref="Z28:AB28"/>
    <mergeCell ref="B29:F29"/>
    <mergeCell ref="G29:M29"/>
    <mergeCell ref="O29:R29"/>
    <mergeCell ref="S29:Y29"/>
    <mergeCell ref="Z29:AB29"/>
    <mergeCell ref="O31:R31"/>
    <mergeCell ref="S31:Y31"/>
    <mergeCell ref="Z31:AB31"/>
    <mergeCell ref="W44:AA44"/>
    <mergeCell ref="B45:G45"/>
    <mergeCell ref="H45:K45"/>
    <mergeCell ref="B47:U47"/>
    <mergeCell ref="V47:AC47"/>
    <mergeCell ref="V48:X49"/>
    <mergeCell ref="Y48:AC49"/>
    <mergeCell ref="B49:F50"/>
    <mergeCell ref="G49:K49"/>
    <mergeCell ref="M49:O49"/>
    <mergeCell ref="G50:K50"/>
    <mergeCell ref="M50:N50"/>
    <mergeCell ref="V50:X50"/>
    <mergeCell ref="Y50:AC50"/>
    <mergeCell ref="B35:AC35"/>
    <mergeCell ref="B37:AC37"/>
    <mergeCell ref="B39:AC39"/>
    <mergeCell ref="B41:AC41"/>
    <mergeCell ref="B43:G43"/>
    <mergeCell ref="H43:K43"/>
    <mergeCell ref="W43:AA43"/>
    <mergeCell ref="B51:F51"/>
    <mergeCell ref="G51:K51"/>
    <mergeCell ref="M51:N51"/>
    <mergeCell ref="V51:X51"/>
    <mergeCell ref="Y51:AC51"/>
    <mergeCell ref="V59:Y59"/>
    <mergeCell ref="Z59:AC59"/>
    <mergeCell ref="B58:E58"/>
    <mergeCell ref="F58:I58"/>
    <mergeCell ref="M52:N52"/>
    <mergeCell ref="V52:X52"/>
    <mergeCell ref="Y52:AC52"/>
    <mergeCell ref="B53:E54"/>
    <mergeCell ref="V53:X53"/>
    <mergeCell ref="Y53:AC53"/>
    <mergeCell ref="B55:AC55"/>
    <mergeCell ref="F57:I57"/>
    <mergeCell ref="J57:M57"/>
    <mergeCell ref="N57:Q57"/>
    <mergeCell ref="R57:U57"/>
    <mergeCell ref="V57:Y57"/>
    <mergeCell ref="Z57:AC57"/>
    <mergeCell ref="V61:Y61"/>
    <mergeCell ref="Z61:AC61"/>
    <mergeCell ref="B60:E60"/>
    <mergeCell ref="F60:I60"/>
    <mergeCell ref="J60:M60"/>
    <mergeCell ref="N60:Q60"/>
    <mergeCell ref="R60:U60"/>
    <mergeCell ref="V60:Y60"/>
    <mergeCell ref="J58:M58"/>
    <mergeCell ref="N58:Q58"/>
    <mergeCell ref="R58:U58"/>
    <mergeCell ref="V58:Y58"/>
    <mergeCell ref="Z60:AC60"/>
    <mergeCell ref="B61:E61"/>
    <mergeCell ref="F61:I61"/>
    <mergeCell ref="J61:M61"/>
    <mergeCell ref="N61:Q61"/>
    <mergeCell ref="R61:U61"/>
    <mergeCell ref="Z58:AC58"/>
    <mergeCell ref="B59:E59"/>
    <mergeCell ref="F59:I59"/>
    <mergeCell ref="J59:M59"/>
    <mergeCell ref="N59:Q59"/>
    <mergeCell ref="R59:U59"/>
    <mergeCell ref="B69:AC69"/>
    <mergeCell ref="B63:E63"/>
    <mergeCell ref="F63:I63"/>
    <mergeCell ref="B65:U65"/>
    <mergeCell ref="Y66:AC67"/>
    <mergeCell ref="B67:C67"/>
    <mergeCell ref="D67:G67"/>
    <mergeCell ref="I67:L67"/>
    <mergeCell ref="M67:O67"/>
    <mergeCell ref="P67:W67"/>
  </mergeCells>
  <printOptions horizontalCentered="1" verticalCentered="1"/>
  <pageMargins left="0" right="0" top="0" bottom="0" header="0" footer="0"/>
  <pageSetup paperSize="9" scale="4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Option Button 1">
              <controlPr defaultSize="0" autoLine="0" autoPict="0">
                <anchor>
                  <from>
                    <xdr:col>14</xdr:col>
                    <xdr:colOff>444500</xdr:colOff>
                    <xdr:row>6</xdr:row>
                    <xdr:rowOff>215900</xdr:rowOff>
                  </from>
                  <to>
                    <xdr:col>15</xdr:col>
                    <xdr:colOff>215900</xdr:colOff>
                    <xdr:row>6</xdr:row>
                    <xdr:rowOff>711200</xdr:rowOff>
                  </to>
                </anchor>
              </controlPr>
            </control>
          </mc:Choice>
        </mc:AlternateContent>
        <mc:AlternateContent xmlns:mc="http://schemas.openxmlformats.org/markup-compatibility/2006">
          <mc:Choice Requires="x14">
            <control shapeId="24578" r:id="rId5" name="Option Button 2">
              <controlPr defaultSize="0" autoLine="0" autoPict="0">
                <anchor moveWithCells="1">
                  <from>
                    <xdr:col>14</xdr:col>
                    <xdr:colOff>444500</xdr:colOff>
                    <xdr:row>7</xdr:row>
                    <xdr:rowOff>127000</xdr:rowOff>
                  </from>
                  <to>
                    <xdr:col>15</xdr:col>
                    <xdr:colOff>177800</xdr:colOff>
                    <xdr:row>7</xdr:row>
                    <xdr:rowOff>508000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opLeftCell="A27" workbookViewId="0">
      <selection activeCell="D41" sqref="D41:L60"/>
    </sheetView>
  </sheetViews>
  <sheetFormatPr baseColWidth="10" defaultColWidth="11.1796875" defaultRowHeight="12.5" x14ac:dyDescent="0.25"/>
  <cols>
    <col min="1" max="1" width="2.1796875" customWidth="1"/>
    <col min="2" max="2" width="44.54296875" customWidth="1"/>
    <col min="3" max="3" width="4.54296875" customWidth="1"/>
    <col min="4" max="4" width="41.81640625" customWidth="1"/>
    <col min="5" max="5" width="3.81640625" customWidth="1"/>
    <col min="6" max="6" width="41.81640625" customWidth="1"/>
    <col min="7" max="7" width="3.54296875" customWidth="1"/>
    <col min="8" max="8" width="22.54296875" customWidth="1"/>
    <col min="9" max="9" width="3.1796875" customWidth="1"/>
    <col min="10" max="10" width="21.1796875" customWidth="1"/>
    <col min="11" max="11" width="3.81640625" customWidth="1"/>
    <col min="12" max="12" width="45.81640625" customWidth="1"/>
  </cols>
  <sheetData>
    <row r="1" spans="1:2" x14ac:dyDescent="0.25">
      <c r="A1">
        <v>60</v>
      </c>
      <c r="B1">
        <v>16384</v>
      </c>
    </row>
    <row r="40" spans="1:12" ht="13" thickBot="1" x14ac:dyDescent="0.3"/>
    <row r="41" spans="1:12" s="241" customFormat="1" ht="13" thickBot="1" x14ac:dyDescent="0.3">
      <c r="A41" s="158"/>
      <c r="B41" s="170"/>
      <c r="C41" s="181"/>
      <c r="D41" s="614"/>
      <c r="E41" s="615"/>
      <c r="F41" s="615"/>
      <c r="G41" s="615"/>
      <c r="H41" s="615"/>
      <c r="I41" s="615"/>
      <c r="J41" s="615"/>
      <c r="K41" s="615"/>
      <c r="L41" s="616"/>
    </row>
    <row r="42" spans="1:12" s="241" customFormat="1" ht="44" customHeight="1" x14ac:dyDescent="0.25">
      <c r="A42" s="158"/>
      <c r="B42" s="557"/>
      <c r="C42" s="181"/>
      <c r="D42" s="617"/>
      <c r="E42" s="618"/>
      <c r="F42" s="618"/>
      <c r="G42" s="618"/>
      <c r="H42" s="618"/>
      <c r="I42" s="618"/>
      <c r="J42" s="618"/>
      <c r="K42" s="618"/>
      <c r="L42" s="619"/>
    </row>
    <row r="43" spans="1:12" s="241" customFormat="1" x14ac:dyDescent="0.25">
      <c r="A43" s="158"/>
      <c r="B43" s="180"/>
      <c r="C43" s="181"/>
      <c r="D43" s="617"/>
      <c r="E43" s="618"/>
      <c r="F43" s="618"/>
      <c r="G43" s="618"/>
      <c r="H43" s="618"/>
      <c r="I43" s="618"/>
      <c r="J43" s="618"/>
      <c r="K43" s="618"/>
      <c r="L43" s="619"/>
    </row>
    <row r="44" spans="1:12" s="241" customFormat="1" x14ac:dyDescent="0.25">
      <c r="A44" s="158"/>
      <c r="B44" s="180"/>
      <c r="C44" s="181"/>
      <c r="D44" s="617"/>
      <c r="E44" s="618"/>
      <c r="F44" s="618"/>
      <c r="G44" s="618"/>
      <c r="H44" s="618"/>
      <c r="I44" s="618"/>
      <c r="J44" s="618"/>
      <c r="K44" s="618"/>
      <c r="L44" s="619"/>
    </row>
    <row r="45" spans="1:12" s="241" customFormat="1" x14ac:dyDescent="0.25">
      <c r="A45" s="158"/>
      <c r="B45" s="180"/>
      <c r="C45" s="181"/>
      <c r="D45" s="617"/>
      <c r="E45" s="618"/>
      <c r="F45" s="618"/>
      <c r="G45" s="618"/>
      <c r="H45" s="618"/>
      <c r="I45" s="618"/>
      <c r="J45" s="618"/>
      <c r="K45" s="618"/>
      <c r="L45" s="619"/>
    </row>
    <row r="46" spans="1:12" s="241" customFormat="1" x14ac:dyDescent="0.25">
      <c r="A46" s="158"/>
      <c r="B46" s="180"/>
      <c r="C46" s="181"/>
      <c r="D46" s="617"/>
      <c r="E46" s="618"/>
      <c r="F46" s="618"/>
      <c r="G46" s="618"/>
      <c r="H46" s="618"/>
      <c r="I46" s="618"/>
      <c r="J46" s="618"/>
      <c r="K46" s="618"/>
      <c r="L46" s="619"/>
    </row>
    <row r="47" spans="1:12" s="241" customFormat="1" x14ac:dyDescent="0.25">
      <c r="A47" s="158"/>
      <c r="B47" s="180"/>
      <c r="C47" s="181"/>
      <c r="D47" s="617"/>
      <c r="E47" s="618"/>
      <c r="F47" s="618"/>
      <c r="G47" s="618"/>
      <c r="H47" s="618"/>
      <c r="I47" s="618"/>
      <c r="J47" s="618"/>
      <c r="K47" s="618"/>
      <c r="L47" s="619"/>
    </row>
    <row r="48" spans="1:12" s="241" customFormat="1" x14ac:dyDescent="0.25">
      <c r="A48" s="158"/>
      <c r="B48" s="180"/>
      <c r="C48" s="181"/>
      <c r="D48" s="617"/>
      <c r="E48" s="618"/>
      <c r="F48" s="618"/>
      <c r="G48" s="618"/>
      <c r="H48" s="618"/>
      <c r="I48" s="618"/>
      <c r="J48" s="618"/>
      <c r="K48" s="618"/>
      <c r="L48" s="619"/>
    </row>
    <row r="49" spans="1:12" s="241" customFormat="1" x14ac:dyDescent="0.25">
      <c r="A49" s="158"/>
      <c r="B49" s="180"/>
      <c r="C49" s="181"/>
      <c r="D49" s="617"/>
      <c r="E49" s="618"/>
      <c r="F49" s="618"/>
      <c r="G49" s="618"/>
      <c r="H49" s="618"/>
      <c r="I49" s="618"/>
      <c r="J49" s="618"/>
      <c r="K49" s="618"/>
      <c r="L49" s="619"/>
    </row>
    <row r="50" spans="1:12" s="241" customFormat="1" ht="14" customHeight="1" x14ac:dyDescent="0.25">
      <c r="A50" s="158"/>
      <c r="B50" s="180"/>
      <c r="C50" s="181"/>
      <c r="D50" s="617"/>
      <c r="E50" s="618"/>
      <c r="F50" s="618"/>
      <c r="G50" s="618"/>
      <c r="H50" s="618"/>
      <c r="I50" s="618"/>
      <c r="J50" s="618"/>
      <c r="K50" s="618"/>
      <c r="L50" s="619"/>
    </row>
    <row r="51" spans="1:12" s="241" customFormat="1" ht="14" customHeight="1" x14ac:dyDescent="0.25">
      <c r="A51" s="158"/>
      <c r="B51" s="180"/>
      <c r="C51" s="181"/>
      <c r="D51" s="617"/>
      <c r="E51" s="618"/>
      <c r="F51" s="618"/>
      <c r="G51" s="618"/>
      <c r="H51" s="618"/>
      <c r="I51" s="618"/>
      <c r="J51" s="618"/>
      <c r="K51" s="618"/>
      <c r="L51" s="619"/>
    </row>
    <row r="52" spans="1:12" s="241" customFormat="1" ht="14" customHeight="1" x14ac:dyDescent="0.25">
      <c r="A52" s="158"/>
      <c r="B52" s="180"/>
      <c r="C52" s="181"/>
      <c r="D52" s="617"/>
      <c r="E52" s="618"/>
      <c r="F52" s="618"/>
      <c r="G52" s="618"/>
      <c r="H52" s="618"/>
      <c r="I52" s="618"/>
      <c r="J52" s="618"/>
      <c r="K52" s="618"/>
      <c r="L52" s="619"/>
    </row>
    <row r="53" spans="1:12" s="241" customFormat="1" ht="14" customHeight="1" x14ac:dyDescent="0.25">
      <c r="A53" s="158"/>
      <c r="B53" s="180"/>
      <c r="C53" s="181"/>
      <c r="D53" s="617"/>
      <c r="E53" s="618"/>
      <c r="F53" s="618"/>
      <c r="G53" s="618"/>
      <c r="H53" s="618"/>
      <c r="I53" s="618"/>
      <c r="J53" s="618"/>
      <c r="K53" s="618"/>
      <c r="L53" s="619"/>
    </row>
    <row r="54" spans="1:12" s="241" customFormat="1" ht="14" customHeight="1" x14ac:dyDescent="0.25">
      <c r="A54" s="158"/>
      <c r="B54" s="180"/>
      <c r="C54" s="181"/>
      <c r="D54" s="617"/>
      <c r="E54" s="618"/>
      <c r="F54" s="618"/>
      <c r="G54" s="618"/>
      <c r="H54" s="618"/>
      <c r="I54" s="618"/>
      <c r="J54" s="618"/>
      <c r="K54" s="618"/>
      <c r="L54" s="619"/>
    </row>
    <row r="55" spans="1:12" s="241" customFormat="1" ht="14" customHeight="1" x14ac:dyDescent="0.25">
      <c r="A55" s="158"/>
      <c r="B55" s="180"/>
      <c r="C55" s="181"/>
      <c r="D55" s="617"/>
      <c r="E55" s="618"/>
      <c r="F55" s="618"/>
      <c r="G55" s="618"/>
      <c r="H55" s="618"/>
      <c r="I55" s="618"/>
      <c r="J55" s="618"/>
      <c r="K55" s="618"/>
      <c r="L55" s="619"/>
    </row>
    <row r="56" spans="1:12" s="241" customFormat="1" x14ac:dyDescent="0.25">
      <c r="A56" s="158"/>
      <c r="B56" s="180"/>
      <c r="C56" s="181"/>
      <c r="D56" s="617"/>
      <c r="E56" s="618"/>
      <c r="F56" s="618"/>
      <c r="G56" s="618"/>
      <c r="H56" s="618"/>
      <c r="I56" s="618"/>
      <c r="J56" s="618"/>
      <c r="K56" s="618"/>
      <c r="L56" s="619"/>
    </row>
    <row r="57" spans="1:12" s="241" customFormat="1" x14ac:dyDescent="0.25">
      <c r="A57" s="158"/>
      <c r="B57" s="180"/>
      <c r="C57" s="181"/>
      <c r="D57" s="617"/>
      <c r="E57" s="618"/>
      <c r="F57" s="618"/>
      <c r="G57" s="618"/>
      <c r="H57" s="618"/>
      <c r="I57" s="618"/>
      <c r="J57" s="618"/>
      <c r="K57" s="618"/>
      <c r="L57" s="619"/>
    </row>
    <row r="58" spans="1:12" s="241" customFormat="1" x14ac:dyDescent="0.25">
      <c r="A58" s="158"/>
      <c r="B58" s="180"/>
      <c r="C58" s="181"/>
      <c r="D58" s="617"/>
      <c r="E58" s="618"/>
      <c r="F58" s="618"/>
      <c r="G58" s="618"/>
      <c r="H58" s="618"/>
      <c r="I58" s="618"/>
      <c r="J58" s="618"/>
      <c r="K58" s="618"/>
      <c r="L58" s="619"/>
    </row>
    <row r="59" spans="1:12" s="241" customFormat="1" x14ac:dyDescent="0.25">
      <c r="A59" s="158"/>
      <c r="B59" s="180"/>
      <c r="C59" s="181"/>
      <c r="D59" s="617"/>
      <c r="E59" s="618"/>
      <c r="F59" s="618"/>
      <c r="G59" s="618"/>
      <c r="H59" s="618"/>
      <c r="I59" s="618"/>
      <c r="J59" s="618"/>
      <c r="K59" s="618"/>
      <c r="L59" s="619"/>
    </row>
    <row r="60" spans="1:12" s="241" customFormat="1" ht="13" thickBot="1" x14ac:dyDescent="0.3">
      <c r="A60" s="158"/>
      <c r="B60" s="180"/>
      <c r="C60" s="181"/>
      <c r="D60" s="620"/>
      <c r="E60" s="621"/>
      <c r="F60" s="621"/>
      <c r="G60" s="621"/>
      <c r="H60" s="621"/>
      <c r="I60" s="621"/>
      <c r="J60" s="621"/>
      <c r="K60" s="621"/>
      <c r="L60" s="622"/>
    </row>
  </sheetData>
  <mergeCells count="1">
    <mergeCell ref="D41:L60"/>
  </mergeCells>
  <conditionalFormatting sqref="B42">
    <cfRule type="cellIs" dxfId="3" priority="1" operator="equal">
      <formula>"incomplètes"</formula>
    </cfRule>
    <cfRule type="cellIs" dxfId="2" priority="2" operator="equal">
      <formula>"complètes"</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opLeftCell="A25" workbookViewId="0">
      <selection activeCell="A41" sqref="A41:XFD60"/>
    </sheetView>
  </sheetViews>
  <sheetFormatPr baseColWidth="10" defaultColWidth="11.1796875" defaultRowHeight="12.5" x14ac:dyDescent="0.25"/>
  <cols>
    <col min="1" max="1" width="2.1796875" customWidth="1"/>
    <col min="2" max="2" width="44.54296875" customWidth="1"/>
    <col min="3" max="3" width="4.54296875" customWidth="1"/>
    <col min="4" max="4" width="41.81640625" customWidth="1"/>
    <col min="5" max="5" width="3.81640625" customWidth="1"/>
    <col min="6" max="6" width="41.81640625" customWidth="1"/>
    <col min="7" max="7" width="3.54296875" customWidth="1"/>
    <col min="8" max="8" width="22.54296875" customWidth="1"/>
    <col min="9" max="9" width="3.1796875" customWidth="1"/>
    <col min="10" max="10" width="21.1796875" customWidth="1"/>
    <col min="11" max="11" width="3.81640625" customWidth="1"/>
    <col min="12" max="12" width="45.81640625" customWidth="1"/>
  </cols>
  <sheetData>
    <row r="1" spans="1:2" x14ac:dyDescent="0.25">
      <c r="A1">
        <v>60</v>
      </c>
      <c r="B1">
        <v>16384</v>
      </c>
    </row>
    <row r="40" spans="1:12" ht="13" thickBot="1" x14ac:dyDescent="0.3"/>
    <row r="41" spans="1:12" s="241" customFormat="1" ht="13" thickBot="1" x14ac:dyDescent="0.3">
      <c r="A41" s="158"/>
      <c r="B41" s="170"/>
      <c r="C41" s="181"/>
      <c r="D41" s="614"/>
      <c r="E41" s="615"/>
      <c r="F41" s="615"/>
      <c r="G41" s="615"/>
      <c r="H41" s="615"/>
      <c r="I41" s="615"/>
      <c r="J41" s="615"/>
      <c r="K41" s="615"/>
      <c r="L41" s="616"/>
    </row>
    <row r="42" spans="1:12" s="241" customFormat="1" ht="44" customHeight="1" x14ac:dyDescent="0.25">
      <c r="A42" s="158"/>
      <c r="B42" s="557"/>
      <c r="C42" s="181"/>
      <c r="D42" s="617"/>
      <c r="E42" s="618"/>
      <c r="F42" s="618"/>
      <c r="G42" s="618"/>
      <c r="H42" s="618"/>
      <c r="I42" s="618"/>
      <c r="J42" s="618"/>
      <c r="K42" s="618"/>
      <c r="L42" s="619"/>
    </row>
    <row r="43" spans="1:12" s="241" customFormat="1" x14ac:dyDescent="0.25">
      <c r="A43" s="158"/>
      <c r="B43" s="180"/>
      <c r="C43" s="181"/>
      <c r="D43" s="617"/>
      <c r="E43" s="618"/>
      <c r="F43" s="618"/>
      <c r="G43" s="618"/>
      <c r="H43" s="618"/>
      <c r="I43" s="618"/>
      <c r="J43" s="618"/>
      <c r="K43" s="618"/>
      <c r="L43" s="619"/>
    </row>
    <row r="44" spans="1:12" s="241" customFormat="1" x14ac:dyDescent="0.25">
      <c r="A44" s="158"/>
      <c r="B44" s="180"/>
      <c r="C44" s="181"/>
      <c r="D44" s="617"/>
      <c r="E44" s="618"/>
      <c r="F44" s="618"/>
      <c r="G44" s="618"/>
      <c r="H44" s="618"/>
      <c r="I44" s="618"/>
      <c r="J44" s="618"/>
      <c r="K44" s="618"/>
      <c r="L44" s="619"/>
    </row>
    <row r="45" spans="1:12" s="241" customFormat="1" x14ac:dyDescent="0.25">
      <c r="A45" s="158"/>
      <c r="B45" s="180"/>
      <c r="C45" s="181"/>
      <c r="D45" s="617"/>
      <c r="E45" s="618"/>
      <c r="F45" s="618"/>
      <c r="G45" s="618"/>
      <c r="H45" s="618"/>
      <c r="I45" s="618"/>
      <c r="J45" s="618"/>
      <c r="K45" s="618"/>
      <c r="L45" s="619"/>
    </row>
    <row r="46" spans="1:12" s="241" customFormat="1" x14ac:dyDescent="0.25">
      <c r="A46" s="158"/>
      <c r="B46" s="180"/>
      <c r="C46" s="181"/>
      <c r="D46" s="617"/>
      <c r="E46" s="618"/>
      <c r="F46" s="618"/>
      <c r="G46" s="618"/>
      <c r="H46" s="618"/>
      <c r="I46" s="618"/>
      <c r="J46" s="618"/>
      <c r="K46" s="618"/>
      <c r="L46" s="619"/>
    </row>
    <row r="47" spans="1:12" s="241" customFormat="1" x14ac:dyDescent="0.25">
      <c r="A47" s="158"/>
      <c r="B47" s="180"/>
      <c r="C47" s="181"/>
      <c r="D47" s="617"/>
      <c r="E47" s="618"/>
      <c r="F47" s="618"/>
      <c r="G47" s="618"/>
      <c r="H47" s="618"/>
      <c r="I47" s="618"/>
      <c r="J47" s="618"/>
      <c r="K47" s="618"/>
      <c r="L47" s="619"/>
    </row>
    <row r="48" spans="1:12" s="241" customFormat="1" x14ac:dyDescent="0.25">
      <c r="A48" s="158"/>
      <c r="B48" s="180"/>
      <c r="C48" s="181"/>
      <c r="D48" s="617"/>
      <c r="E48" s="618"/>
      <c r="F48" s="618"/>
      <c r="G48" s="618"/>
      <c r="H48" s="618"/>
      <c r="I48" s="618"/>
      <c r="J48" s="618"/>
      <c r="K48" s="618"/>
      <c r="L48" s="619"/>
    </row>
    <row r="49" spans="1:12" s="241" customFormat="1" x14ac:dyDescent="0.25">
      <c r="A49" s="158"/>
      <c r="B49" s="180"/>
      <c r="C49" s="181"/>
      <c r="D49" s="617"/>
      <c r="E49" s="618"/>
      <c r="F49" s="618"/>
      <c r="G49" s="618"/>
      <c r="H49" s="618"/>
      <c r="I49" s="618"/>
      <c r="J49" s="618"/>
      <c r="K49" s="618"/>
      <c r="L49" s="619"/>
    </row>
    <row r="50" spans="1:12" s="241" customFormat="1" ht="14" customHeight="1" x14ac:dyDescent="0.25">
      <c r="A50" s="158"/>
      <c r="B50" s="180"/>
      <c r="C50" s="181"/>
      <c r="D50" s="617"/>
      <c r="E50" s="618"/>
      <c r="F50" s="618"/>
      <c r="G50" s="618"/>
      <c r="H50" s="618"/>
      <c r="I50" s="618"/>
      <c r="J50" s="618"/>
      <c r="K50" s="618"/>
      <c r="L50" s="619"/>
    </row>
    <row r="51" spans="1:12" s="241" customFormat="1" ht="14" customHeight="1" x14ac:dyDescent="0.25">
      <c r="A51" s="158"/>
      <c r="B51" s="180"/>
      <c r="C51" s="181"/>
      <c r="D51" s="617"/>
      <c r="E51" s="618"/>
      <c r="F51" s="618"/>
      <c r="G51" s="618"/>
      <c r="H51" s="618"/>
      <c r="I51" s="618"/>
      <c r="J51" s="618"/>
      <c r="K51" s="618"/>
      <c r="L51" s="619"/>
    </row>
    <row r="52" spans="1:12" s="241" customFormat="1" ht="14" customHeight="1" x14ac:dyDescent="0.25">
      <c r="A52" s="158"/>
      <c r="B52" s="180"/>
      <c r="C52" s="181"/>
      <c r="D52" s="617"/>
      <c r="E52" s="618"/>
      <c r="F52" s="618"/>
      <c r="G52" s="618"/>
      <c r="H52" s="618"/>
      <c r="I52" s="618"/>
      <c r="J52" s="618"/>
      <c r="K52" s="618"/>
      <c r="L52" s="619"/>
    </row>
    <row r="53" spans="1:12" s="241" customFormat="1" ht="14" customHeight="1" x14ac:dyDescent="0.25">
      <c r="A53" s="158"/>
      <c r="B53" s="180"/>
      <c r="C53" s="181"/>
      <c r="D53" s="617"/>
      <c r="E53" s="618"/>
      <c r="F53" s="618"/>
      <c r="G53" s="618"/>
      <c r="H53" s="618"/>
      <c r="I53" s="618"/>
      <c r="J53" s="618"/>
      <c r="K53" s="618"/>
      <c r="L53" s="619"/>
    </row>
    <row r="54" spans="1:12" s="241" customFormat="1" ht="14" customHeight="1" x14ac:dyDescent="0.25">
      <c r="A54" s="158"/>
      <c r="B54" s="180"/>
      <c r="C54" s="181"/>
      <c r="D54" s="617"/>
      <c r="E54" s="618"/>
      <c r="F54" s="618"/>
      <c r="G54" s="618"/>
      <c r="H54" s="618"/>
      <c r="I54" s="618"/>
      <c r="J54" s="618"/>
      <c r="K54" s="618"/>
      <c r="L54" s="619"/>
    </row>
    <row r="55" spans="1:12" s="241" customFormat="1" ht="14" customHeight="1" x14ac:dyDescent="0.25">
      <c r="A55" s="158"/>
      <c r="B55" s="180"/>
      <c r="C55" s="181"/>
      <c r="D55" s="617"/>
      <c r="E55" s="618"/>
      <c r="F55" s="618"/>
      <c r="G55" s="618"/>
      <c r="H55" s="618"/>
      <c r="I55" s="618"/>
      <c r="J55" s="618"/>
      <c r="K55" s="618"/>
      <c r="L55" s="619"/>
    </row>
    <row r="56" spans="1:12" s="241" customFormat="1" x14ac:dyDescent="0.25">
      <c r="A56" s="158"/>
      <c r="B56" s="180"/>
      <c r="C56" s="181"/>
      <c r="D56" s="617"/>
      <c r="E56" s="618"/>
      <c r="F56" s="618"/>
      <c r="G56" s="618"/>
      <c r="H56" s="618"/>
      <c r="I56" s="618"/>
      <c r="J56" s="618"/>
      <c r="K56" s="618"/>
      <c r="L56" s="619"/>
    </row>
    <row r="57" spans="1:12" s="241" customFormat="1" x14ac:dyDescent="0.25">
      <c r="A57" s="158"/>
      <c r="B57" s="180"/>
      <c r="C57" s="181"/>
      <c r="D57" s="617"/>
      <c r="E57" s="618"/>
      <c r="F57" s="618"/>
      <c r="G57" s="618"/>
      <c r="H57" s="618"/>
      <c r="I57" s="618"/>
      <c r="J57" s="618"/>
      <c r="K57" s="618"/>
      <c r="L57" s="619"/>
    </row>
    <row r="58" spans="1:12" s="241" customFormat="1" x14ac:dyDescent="0.25">
      <c r="A58" s="158"/>
      <c r="B58" s="180"/>
      <c r="C58" s="181"/>
      <c r="D58" s="617"/>
      <c r="E58" s="618"/>
      <c r="F58" s="618"/>
      <c r="G58" s="618"/>
      <c r="H58" s="618"/>
      <c r="I58" s="618"/>
      <c r="J58" s="618"/>
      <c r="K58" s="618"/>
      <c r="L58" s="619"/>
    </row>
    <row r="59" spans="1:12" s="241" customFormat="1" x14ac:dyDescent="0.25">
      <c r="A59" s="158"/>
      <c r="B59" s="180"/>
      <c r="C59" s="181"/>
      <c r="D59" s="617"/>
      <c r="E59" s="618"/>
      <c r="F59" s="618"/>
      <c r="G59" s="618"/>
      <c r="H59" s="618"/>
      <c r="I59" s="618"/>
      <c r="J59" s="618"/>
      <c r="K59" s="618"/>
      <c r="L59" s="619"/>
    </row>
    <row r="60" spans="1:12" s="241" customFormat="1" ht="13" thickBot="1" x14ac:dyDescent="0.3">
      <c r="A60" s="158"/>
      <c r="B60" s="180"/>
      <c r="C60" s="181"/>
      <c r="D60" s="620"/>
      <c r="E60" s="621"/>
      <c r="F60" s="621"/>
      <c r="G60" s="621"/>
      <c r="H60" s="621"/>
      <c r="I60" s="621"/>
      <c r="J60" s="621"/>
      <c r="K60" s="621"/>
      <c r="L60" s="622"/>
    </row>
  </sheetData>
  <mergeCells count="1">
    <mergeCell ref="D41:L60"/>
  </mergeCells>
  <conditionalFormatting sqref="B42">
    <cfRule type="cellIs" dxfId="1" priority="1" operator="equal">
      <formula>"incomplètes"</formula>
    </cfRule>
    <cfRule type="cellIs" dxfId="0" priority="2" operator="equal">
      <formula>"complètes"</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4"/>
  <sheetViews>
    <sheetView view="pageBreakPreview" zoomScale="55" zoomScaleNormal="85" zoomScaleSheetLayoutView="55" workbookViewId="0">
      <selection activeCell="B3" sqref="B3:L3"/>
    </sheetView>
  </sheetViews>
  <sheetFormatPr baseColWidth="10" defaultColWidth="11.1796875" defaultRowHeight="12.5" x14ac:dyDescent="0.25"/>
  <cols>
    <col min="1" max="1" width="2.1796875" style="241" customWidth="1"/>
    <col min="2" max="2" width="44.54296875" style="241" customWidth="1"/>
    <col min="3" max="3" width="9.81640625" style="241" customWidth="1"/>
    <col min="4" max="4" width="41.81640625" style="241" customWidth="1"/>
    <col min="5" max="5" width="3.81640625" style="241" customWidth="1"/>
    <col min="6" max="6" width="41.81640625" style="241" customWidth="1"/>
    <col min="7" max="7" width="3.54296875" style="241" customWidth="1"/>
    <col min="8" max="8" width="22.54296875" style="241" customWidth="1"/>
    <col min="9" max="9" width="3.1796875" style="241" customWidth="1"/>
    <col min="10" max="10" width="21.1796875" style="241" customWidth="1"/>
    <col min="11" max="11" width="3.81640625" style="241" customWidth="1"/>
    <col min="12" max="12" width="45.81640625" style="241" customWidth="1"/>
    <col min="13" max="16384" width="11.1796875" style="241"/>
  </cols>
  <sheetData>
    <row r="1" spans="1:12" ht="15" customHeight="1" thickBot="1" x14ac:dyDescent="0.3">
      <c r="A1" s="158"/>
      <c r="B1" s="158"/>
      <c r="C1" s="158"/>
      <c r="D1" s="158"/>
      <c r="E1" s="158"/>
      <c r="F1" s="158"/>
      <c r="G1" s="158"/>
      <c r="H1" s="158"/>
      <c r="I1" s="158"/>
      <c r="J1" s="158"/>
      <c r="K1" s="158"/>
      <c r="L1" s="158"/>
    </row>
    <row r="2" spans="1:12" ht="50.15" customHeight="1" thickBot="1" x14ac:dyDescent="0.3">
      <c r="A2" s="158"/>
      <c r="B2" s="704" t="s">
        <v>671</v>
      </c>
      <c r="C2" s="705"/>
      <c r="D2" s="705"/>
      <c r="E2" s="705"/>
      <c r="F2" s="705"/>
      <c r="G2" s="705"/>
      <c r="H2" s="705"/>
      <c r="I2" s="705"/>
      <c r="J2" s="705"/>
      <c r="K2" s="705"/>
      <c r="L2" s="706"/>
    </row>
    <row r="3" spans="1:12" s="390" customFormat="1" ht="15" customHeight="1" x14ac:dyDescent="0.25">
      <c r="A3" s="172"/>
      <c r="B3" s="720" t="str">
        <f>"Reference/Référence: "&amp;'Template change log &amp; approval'!B7</f>
        <v>Reference/Référence: 87212869-ACQ-GRP-EN-006</v>
      </c>
      <c r="C3" s="720"/>
      <c r="D3" s="720"/>
      <c r="E3" s="720"/>
      <c r="F3" s="720"/>
      <c r="G3" s="720"/>
      <c r="H3" s="720"/>
      <c r="I3" s="720"/>
      <c r="J3" s="720"/>
      <c r="K3" s="720"/>
      <c r="L3" s="720"/>
    </row>
    <row r="4" spans="1:12" ht="9" customHeight="1" thickBot="1" x14ac:dyDescent="0.3">
      <c r="A4" s="158"/>
      <c r="B4" s="158"/>
      <c r="C4" s="158"/>
      <c r="D4" s="158"/>
      <c r="E4" s="158"/>
      <c r="F4" s="158"/>
      <c r="G4" s="158"/>
      <c r="H4" s="158"/>
      <c r="I4" s="158"/>
      <c r="J4" s="158"/>
      <c r="K4" s="158"/>
      <c r="L4" s="158"/>
    </row>
    <row r="5" spans="1:12" ht="20" customHeight="1" x14ac:dyDescent="0.25">
      <c r="A5" s="158"/>
      <c r="B5" s="158"/>
      <c r="C5" s="707" t="s">
        <v>816</v>
      </c>
      <c r="D5" s="708"/>
      <c r="E5" s="708"/>
      <c r="F5" s="708"/>
      <c r="G5" s="708"/>
      <c r="H5" s="708"/>
      <c r="I5" s="708"/>
      <c r="J5" s="708"/>
      <c r="K5" s="709"/>
      <c r="L5" s="158"/>
    </row>
    <row r="6" spans="1:12" ht="20" customHeight="1" thickBot="1" x14ac:dyDescent="0.3">
      <c r="A6" s="158"/>
      <c r="B6" s="158"/>
      <c r="C6" s="710"/>
      <c r="D6" s="711"/>
      <c r="E6" s="711"/>
      <c r="F6" s="711"/>
      <c r="G6" s="711"/>
      <c r="H6" s="711"/>
      <c r="I6" s="711"/>
      <c r="J6" s="711"/>
      <c r="K6" s="712"/>
      <c r="L6" s="158"/>
    </row>
    <row r="7" spans="1:12" ht="34.25" customHeight="1" thickBot="1" x14ac:dyDescent="0.3">
      <c r="A7" s="158"/>
      <c r="B7" s="159"/>
      <c r="C7" s="159"/>
      <c r="D7" s="158"/>
      <c r="E7" s="160"/>
      <c r="F7" s="158"/>
      <c r="G7" s="158"/>
      <c r="H7" s="158"/>
      <c r="I7" s="158"/>
      <c r="J7" s="158"/>
      <c r="K7" s="158"/>
      <c r="L7" s="158"/>
    </row>
    <row r="8" spans="1:12" ht="31.5" customHeight="1" x14ac:dyDescent="0.25">
      <c r="A8" s="158"/>
      <c r="B8" s="713" t="s">
        <v>808</v>
      </c>
      <c r="C8" s="714"/>
      <c r="D8" s="692"/>
      <c r="E8" s="160"/>
      <c r="F8" s="715" t="s">
        <v>810</v>
      </c>
      <c r="G8" s="716"/>
      <c r="H8" s="717"/>
      <c r="I8" s="718"/>
      <c r="J8" s="718"/>
      <c r="K8" s="718"/>
      <c r="L8" s="719"/>
    </row>
    <row r="9" spans="1:12" ht="30" customHeight="1" thickBot="1" x14ac:dyDescent="0.3">
      <c r="A9" s="158"/>
      <c r="B9" s="695" t="s">
        <v>809</v>
      </c>
      <c r="C9" s="696"/>
      <c r="D9" s="697"/>
      <c r="E9" s="160"/>
      <c r="F9" s="698" t="s">
        <v>810</v>
      </c>
      <c r="G9" s="699"/>
      <c r="H9" s="700"/>
      <c r="I9" s="701"/>
      <c r="J9" s="701"/>
      <c r="K9" s="701"/>
      <c r="L9" s="702"/>
    </row>
    <row r="10" spans="1:12" ht="16.25" customHeight="1" thickBot="1" x14ac:dyDescent="0.3">
      <c r="A10" s="158"/>
      <c r="B10" s="161"/>
      <c r="C10" s="161"/>
      <c r="D10" s="160"/>
      <c r="E10" s="160"/>
      <c r="F10" s="162"/>
      <c r="G10" s="162"/>
      <c r="H10" s="158"/>
      <c r="I10" s="158"/>
      <c r="J10" s="158"/>
      <c r="K10" s="158"/>
      <c r="L10" s="158"/>
    </row>
    <row r="11" spans="1:12" ht="42" customHeight="1" x14ac:dyDescent="0.25">
      <c r="A11" s="158"/>
      <c r="B11" s="684" t="s">
        <v>811</v>
      </c>
      <c r="C11" s="685"/>
      <c r="D11" s="686"/>
      <c r="E11" s="158"/>
      <c r="F11" s="684" t="s">
        <v>813</v>
      </c>
      <c r="G11" s="690"/>
      <c r="H11" s="692" t="s">
        <v>814</v>
      </c>
      <c r="I11" s="693"/>
      <c r="J11" s="694"/>
      <c r="K11" s="158"/>
      <c r="L11" s="674" t="s">
        <v>1</v>
      </c>
    </row>
    <row r="12" spans="1:12" ht="30.75" customHeight="1" thickBot="1" x14ac:dyDescent="0.3">
      <c r="A12" s="158"/>
      <c r="B12" s="687"/>
      <c r="C12" s="688"/>
      <c r="D12" s="689"/>
      <c r="E12" s="158"/>
      <c r="F12" s="687"/>
      <c r="G12" s="691"/>
      <c r="H12" s="676" t="s">
        <v>815</v>
      </c>
      <c r="I12" s="677"/>
      <c r="J12" s="678"/>
      <c r="K12" s="158"/>
      <c r="L12" s="703"/>
    </row>
    <row r="13" spans="1:12" ht="33" customHeight="1" thickBot="1" x14ac:dyDescent="0.3">
      <c r="A13" s="158"/>
      <c r="B13" s="205" t="s">
        <v>812</v>
      </c>
      <c r="C13" s="650"/>
      <c r="D13" s="681"/>
      <c r="E13" s="158"/>
      <c r="F13" s="649"/>
      <c r="G13" s="650"/>
      <c r="H13" s="206" t="s">
        <v>812</v>
      </c>
      <c r="I13" s="682"/>
      <c r="J13" s="683"/>
      <c r="K13" s="158"/>
      <c r="L13" s="184"/>
    </row>
    <row r="14" spans="1:12" ht="14.5" customHeight="1" thickBot="1" x14ac:dyDescent="0.3">
      <c r="A14" s="158"/>
      <c r="B14" s="158"/>
      <c r="C14" s="158"/>
      <c r="D14" s="158"/>
      <c r="E14" s="158"/>
      <c r="F14" s="158"/>
      <c r="G14" s="158"/>
      <c r="H14" s="158"/>
      <c r="I14" s="158"/>
      <c r="J14" s="158"/>
      <c r="K14" s="158"/>
      <c r="L14" s="158"/>
    </row>
    <row r="15" spans="1:12" ht="29.25" customHeight="1" x14ac:dyDescent="0.25">
      <c r="A15" s="158"/>
      <c r="B15" s="684" t="s">
        <v>818</v>
      </c>
      <c r="C15" s="685"/>
      <c r="D15" s="686"/>
      <c r="E15" s="158"/>
      <c r="F15" s="684" t="s">
        <v>813</v>
      </c>
      <c r="G15" s="690"/>
      <c r="H15" s="692" t="s">
        <v>814</v>
      </c>
      <c r="I15" s="693"/>
      <c r="J15" s="694"/>
      <c r="K15" s="158"/>
      <c r="L15" s="674" t="s">
        <v>1</v>
      </c>
    </row>
    <row r="16" spans="1:12" ht="33" customHeight="1" x14ac:dyDescent="0.25">
      <c r="A16" s="158"/>
      <c r="B16" s="687"/>
      <c r="C16" s="688"/>
      <c r="D16" s="689"/>
      <c r="E16" s="158"/>
      <c r="F16" s="687"/>
      <c r="G16" s="691"/>
      <c r="H16" s="676" t="s">
        <v>815</v>
      </c>
      <c r="I16" s="677"/>
      <c r="J16" s="678"/>
      <c r="K16" s="158"/>
      <c r="L16" s="675"/>
    </row>
    <row r="17" spans="1:12" ht="39.75" customHeight="1" x14ac:dyDescent="0.25">
      <c r="A17" s="158"/>
      <c r="B17" s="207" t="s">
        <v>817</v>
      </c>
      <c r="C17" s="641"/>
      <c r="D17" s="642"/>
      <c r="E17" s="158"/>
      <c r="F17" s="643"/>
      <c r="G17" s="644"/>
      <c r="H17" s="163" t="s">
        <v>185</v>
      </c>
      <c r="I17" s="679"/>
      <c r="J17" s="680"/>
      <c r="K17" s="158"/>
      <c r="L17" s="182"/>
    </row>
    <row r="18" spans="1:12" ht="42" customHeight="1" x14ac:dyDescent="0.25">
      <c r="A18" s="158"/>
      <c r="B18" s="207" t="s">
        <v>817</v>
      </c>
      <c r="C18" s="641"/>
      <c r="D18" s="642"/>
      <c r="E18" s="158"/>
      <c r="F18" s="643"/>
      <c r="G18" s="644"/>
      <c r="H18" s="163" t="s">
        <v>185</v>
      </c>
      <c r="I18" s="645"/>
      <c r="J18" s="646"/>
      <c r="K18" s="158"/>
      <c r="L18" s="182"/>
    </row>
    <row r="19" spans="1:12" ht="42" customHeight="1" x14ac:dyDescent="0.25">
      <c r="A19" s="158"/>
      <c r="B19" s="207" t="s">
        <v>817</v>
      </c>
      <c r="C19" s="641"/>
      <c r="D19" s="642"/>
      <c r="E19" s="158"/>
      <c r="F19" s="643"/>
      <c r="G19" s="644"/>
      <c r="H19" s="163" t="s">
        <v>185</v>
      </c>
      <c r="I19" s="645"/>
      <c r="J19" s="646"/>
      <c r="K19" s="158"/>
      <c r="L19" s="182"/>
    </row>
    <row r="20" spans="1:12" ht="42" customHeight="1" x14ac:dyDescent="0.25">
      <c r="A20" s="158"/>
      <c r="B20" s="207" t="s">
        <v>817</v>
      </c>
      <c r="C20" s="641"/>
      <c r="D20" s="642"/>
      <c r="E20" s="158"/>
      <c r="F20" s="643"/>
      <c r="G20" s="644"/>
      <c r="H20" s="163" t="s">
        <v>185</v>
      </c>
      <c r="I20" s="645"/>
      <c r="J20" s="646"/>
      <c r="K20" s="158"/>
      <c r="L20" s="182"/>
    </row>
    <row r="21" spans="1:12" ht="36.75" customHeight="1" thickBot="1" x14ac:dyDescent="0.3">
      <c r="A21" s="158"/>
      <c r="B21" s="207" t="s">
        <v>817</v>
      </c>
      <c r="C21" s="647"/>
      <c r="D21" s="648"/>
      <c r="E21" s="158"/>
      <c r="F21" s="649"/>
      <c r="G21" s="650"/>
      <c r="H21" s="164" t="s">
        <v>185</v>
      </c>
      <c r="I21" s="651"/>
      <c r="J21" s="652"/>
      <c r="K21" s="158"/>
      <c r="L21" s="183"/>
    </row>
    <row r="22" spans="1:12" x14ac:dyDescent="0.25">
      <c r="A22" s="158"/>
      <c r="B22" s="158"/>
      <c r="C22" s="158"/>
      <c r="D22" s="158"/>
      <c r="E22" s="158"/>
      <c r="F22" s="158"/>
      <c r="G22" s="158"/>
      <c r="H22" s="158"/>
      <c r="I22" s="158"/>
      <c r="J22" s="158"/>
      <c r="K22" s="158"/>
      <c r="L22" s="158"/>
    </row>
    <row r="23" spans="1:12" ht="17.5" customHeight="1" thickBot="1" x14ac:dyDescent="0.3">
      <c r="A23" s="158"/>
      <c r="B23" s="158"/>
      <c r="C23" s="166"/>
      <c r="D23" s="158"/>
      <c r="E23" s="158"/>
      <c r="F23" s="158"/>
      <c r="G23" s="158"/>
      <c r="H23" s="158"/>
      <c r="I23" s="158"/>
      <c r="J23" s="158"/>
      <c r="K23" s="158"/>
      <c r="L23" s="158"/>
    </row>
    <row r="24" spans="1:12" ht="40" customHeight="1" thickBot="1" x14ac:dyDescent="0.3">
      <c r="A24" s="158"/>
      <c r="B24" s="171" t="s">
        <v>819</v>
      </c>
      <c r="C24" s="653" t="str">
        <f>IF(COUNTBLANK(B25:B28)=3,"OK","KO")</f>
        <v>KO</v>
      </c>
      <c r="D24" s="656" t="s">
        <v>1200</v>
      </c>
      <c r="E24" s="657"/>
      <c r="F24" s="657"/>
      <c r="G24" s="657"/>
      <c r="H24" s="657"/>
      <c r="I24" s="657"/>
      <c r="J24" s="658"/>
      <c r="K24" s="158"/>
      <c r="L24" s="171" t="s">
        <v>820</v>
      </c>
    </row>
    <row r="25" spans="1:12" ht="20" customHeight="1" thickBot="1" x14ac:dyDescent="0.3">
      <c r="A25" s="158"/>
      <c r="B25" s="384"/>
      <c r="C25" s="654"/>
      <c r="D25" s="659" t="str">
        <f>'EGAPE-GRAEP'!G32</f>
        <v>Fabricant de Produit Catalogue / 
COTS (commercial off-the-shelf)</v>
      </c>
      <c r="E25" s="660"/>
      <c r="F25" s="661"/>
      <c r="G25" s="661"/>
      <c r="H25" s="661"/>
      <c r="I25" s="662"/>
      <c r="J25" s="663"/>
      <c r="K25" s="158"/>
      <c r="L25" s="469" t="s">
        <v>821</v>
      </c>
    </row>
    <row r="26" spans="1:12" ht="20" customHeight="1" thickBot="1" x14ac:dyDescent="0.3">
      <c r="A26" s="158"/>
      <c r="B26" s="178"/>
      <c r="C26" s="654"/>
      <c r="D26" s="664" t="str">
        <f>'EGAPE-GRAEP'!H32</f>
        <v xml:space="preserve">Produit sur Spécification - Produit sur Dossier / 
Build To Specification - Build To Print </v>
      </c>
      <c r="E26" s="665"/>
      <c r="F26" s="666"/>
      <c r="G26" s="666"/>
      <c r="H26" s="666"/>
      <c r="I26" s="667"/>
      <c r="J26" s="668"/>
      <c r="K26" s="158"/>
      <c r="L26" s="383">
        <f>IF(AND(B25="",B26="",B27="",B28="")=TRUE,0,'EGAPE-GRAEP'!R6)</f>
        <v>0</v>
      </c>
    </row>
    <row r="27" spans="1:12" ht="20" customHeight="1" thickBot="1" x14ac:dyDescent="0.3">
      <c r="A27" s="158"/>
      <c r="B27" s="178"/>
      <c r="C27" s="654"/>
      <c r="D27" s="664" t="str">
        <f>'EGAPE-GRAEP'!I32</f>
        <v>Prestations intellectuelles /
 Services</v>
      </c>
      <c r="E27" s="665"/>
      <c r="F27" s="666"/>
      <c r="G27" s="666"/>
      <c r="H27" s="666"/>
      <c r="I27" s="667"/>
      <c r="J27" s="668"/>
      <c r="K27" s="158"/>
      <c r="L27" s="168" t="s">
        <v>822</v>
      </c>
    </row>
    <row r="28" spans="1:12" ht="20" customHeight="1" thickBot="1" x14ac:dyDescent="0.3">
      <c r="A28" s="158"/>
      <c r="B28" s="179"/>
      <c r="C28" s="655"/>
      <c r="D28" s="669" t="s">
        <v>947</v>
      </c>
      <c r="E28" s="670"/>
      <c r="F28" s="671"/>
      <c r="G28" s="671"/>
      <c r="H28" s="671"/>
      <c r="I28" s="672"/>
      <c r="J28" s="673"/>
      <c r="K28" s="158"/>
      <c r="L28" s="169">
        <f>IF(AND(B25="",B26="",B27="",B28="")=TRUE,0,'EGAPE-GRAEP'!S6)</f>
        <v>0</v>
      </c>
    </row>
    <row r="29" spans="1:12" hidden="1" x14ac:dyDescent="0.25">
      <c r="A29" s="158"/>
      <c r="B29" s="158"/>
      <c r="C29" s="158"/>
      <c r="D29" s="158"/>
      <c r="E29" s="172"/>
      <c r="F29" s="158"/>
      <c r="G29" s="158"/>
      <c r="H29" s="158"/>
      <c r="I29" s="158"/>
      <c r="J29" s="158"/>
      <c r="K29" s="158"/>
      <c r="L29" s="158"/>
    </row>
    <row r="30" spans="1:12" ht="60" hidden="1" customHeight="1" thickBot="1" x14ac:dyDescent="0.3">
      <c r="A30" s="158"/>
      <c r="B30" s="170" t="s">
        <v>828</v>
      </c>
      <c r="C30" s="158"/>
      <c r="D30" s="171" t="s">
        <v>1219</v>
      </c>
      <c r="E30" s="172"/>
      <c r="F30" s="158"/>
      <c r="G30" s="158"/>
      <c r="H30" s="626" t="s">
        <v>829</v>
      </c>
      <c r="I30" s="627"/>
      <c r="J30" s="628"/>
      <c r="K30" s="158"/>
      <c r="L30" s="158"/>
    </row>
    <row r="31" spans="1:12" ht="13" hidden="1" customHeight="1" thickBot="1" x14ac:dyDescent="0.3">
      <c r="A31" s="158"/>
      <c r="B31" s="169">
        <f>L28</f>
        <v>0</v>
      </c>
      <c r="C31" s="158"/>
      <c r="D31" s="169">
        <f>'EGAPE-GRAEP'!U3+'EGAPE-GRAEP'!U6</f>
        <v>0</v>
      </c>
      <c r="E31" s="172"/>
      <c r="F31" s="158"/>
      <c r="G31" s="158"/>
      <c r="H31" s="635">
        <f>'EGAPE-GRAEP'!Q3</f>
        <v>0</v>
      </c>
      <c r="I31" s="636"/>
      <c r="J31" s="637"/>
      <c r="K31" s="158"/>
      <c r="L31" s="158"/>
    </row>
    <row r="32" spans="1:12" ht="25.25" hidden="1" customHeight="1" thickBot="1" x14ac:dyDescent="0.3">
      <c r="A32" s="158"/>
      <c r="B32" s="172"/>
      <c r="C32" s="172"/>
      <c r="D32" s="172"/>
      <c r="E32" s="172"/>
      <c r="F32" s="158"/>
      <c r="G32" s="172"/>
      <c r="H32" s="158"/>
      <c r="I32" s="172"/>
      <c r="J32" s="172"/>
      <c r="K32" s="172"/>
      <c r="L32" s="158"/>
    </row>
    <row r="33" spans="1:12" ht="13.5" hidden="1" customHeight="1" thickBot="1" x14ac:dyDescent="0.3">
      <c r="A33" s="158"/>
      <c r="B33" s="167" t="s">
        <v>823</v>
      </c>
      <c r="C33" s="172"/>
      <c r="D33" s="167" t="s">
        <v>823</v>
      </c>
      <c r="E33" s="172"/>
      <c r="F33" s="158"/>
      <c r="G33" s="172"/>
      <c r="H33" s="638" t="s">
        <v>824</v>
      </c>
      <c r="I33" s="639"/>
      <c r="J33" s="640"/>
      <c r="K33" s="172"/>
      <c r="L33" s="158"/>
    </row>
    <row r="34" spans="1:12" ht="13.5" hidden="1" customHeight="1" thickBot="1" x14ac:dyDescent="0.3">
      <c r="A34" s="158"/>
      <c r="B34" s="174" t="s">
        <v>825</v>
      </c>
      <c r="C34" s="173"/>
      <c r="D34" s="174">
        <v>1</v>
      </c>
      <c r="E34" s="172"/>
      <c r="F34" s="158"/>
      <c r="G34" s="172"/>
      <c r="H34" s="623">
        <f>L26</f>
        <v>0</v>
      </c>
      <c r="I34" s="624"/>
      <c r="J34" s="625"/>
      <c r="K34" s="172"/>
      <c r="L34" s="158"/>
    </row>
    <row r="35" spans="1:12" ht="14" hidden="1" customHeight="1" thickBot="1" x14ac:dyDescent="0.3">
      <c r="A35" s="158"/>
      <c r="B35" s="172"/>
      <c r="C35" s="173"/>
      <c r="D35" s="172"/>
      <c r="E35" s="172"/>
      <c r="F35" s="158"/>
      <c r="G35" s="172"/>
      <c r="H35" s="158"/>
      <c r="I35" s="172"/>
      <c r="J35" s="172"/>
      <c r="K35" s="172"/>
      <c r="L35" s="158"/>
    </row>
    <row r="36" spans="1:12" ht="51" hidden="1" customHeight="1" thickBot="1" x14ac:dyDescent="0.3">
      <c r="A36" s="158"/>
      <c r="B36" s="170" t="s">
        <v>826</v>
      </c>
      <c r="C36" s="172"/>
      <c r="D36" s="170" t="s">
        <v>1220</v>
      </c>
      <c r="E36" s="175"/>
      <c r="F36" s="158"/>
      <c r="G36" s="175"/>
      <c r="H36" s="626" t="s">
        <v>827</v>
      </c>
      <c r="I36" s="627"/>
      <c r="J36" s="628"/>
      <c r="K36" s="158"/>
      <c r="L36" s="158"/>
    </row>
    <row r="37" spans="1:12" ht="13" hidden="1" customHeight="1" thickBot="1" x14ac:dyDescent="0.3">
      <c r="A37" s="158"/>
      <c r="B37" s="169">
        <f>'EGAPE-GRAEP'!N3+'EGAPE-GRAEP'!T6</f>
        <v>0</v>
      </c>
      <c r="C37" s="172"/>
      <c r="D37" s="495" t="e">
        <f>$D31/$L28</f>
        <v>#DIV/0!</v>
      </c>
      <c r="E37" s="176"/>
      <c r="F37" s="158"/>
      <c r="G37" s="176"/>
      <c r="H37" s="629" t="e">
        <f>H31/H34</f>
        <v>#DIV/0!</v>
      </c>
      <c r="I37" s="630"/>
      <c r="J37" s="631"/>
      <c r="K37" s="158"/>
      <c r="L37" s="158"/>
    </row>
    <row r="38" spans="1:12" ht="30.75" hidden="1" customHeight="1" thickBot="1" x14ac:dyDescent="0.3">
      <c r="A38" s="158"/>
      <c r="B38" s="494" t="str">
        <f>IF($B$31=$B$37,"Dossier complet /
File Complete",IF($B$31&gt;$B$37,"Pas assez de réponses Prestataire /
Not enough Provider's answers","Trop de réponses Prestataire /
Too many Provider's answers"))</f>
        <v>Dossier complet /
File Complete</v>
      </c>
      <c r="C38" s="172"/>
      <c r="D38" s="494" t="str">
        <f>IF('EGAPE-GRAEP'!$P$3+'EGAPE-GRAEP'!$U$6&lt;$L$28,"Pas assez de réponses Thales /
Not enough Thales' answers",IF('EGAPE-GRAEP'!$P$3+'EGAPE-GRAEP'!$U$6&gt;$L$28,"Trop de réponses Thales /
Too many Thales' answers",IF(ABS($D$31-$L$28)&lt;0.0000001,"Conforme / Compliant","Non conforme / Non compliant")))</f>
        <v>Conforme / Compliant</v>
      </c>
      <c r="E38" s="165"/>
      <c r="F38" s="158"/>
      <c r="G38" s="165"/>
      <c r="H38" s="632" t="s">
        <v>933</v>
      </c>
      <c r="I38" s="633"/>
      <c r="J38" s="634"/>
      <c r="K38" s="158"/>
      <c r="L38" s="158"/>
    </row>
    <row r="39" spans="1:12" x14ac:dyDescent="0.25">
      <c r="A39" s="158"/>
      <c r="B39" s="158"/>
      <c r="C39" s="172"/>
      <c r="D39" s="158"/>
      <c r="E39" s="158"/>
      <c r="F39" s="158"/>
      <c r="G39" s="158"/>
      <c r="H39" s="158"/>
      <c r="I39" s="158"/>
      <c r="J39" s="158"/>
      <c r="K39" s="158"/>
      <c r="L39" s="158"/>
    </row>
    <row r="40" spans="1:12" ht="13" thickBot="1" x14ac:dyDescent="0.3">
      <c r="A40" s="158"/>
      <c r="B40" s="158"/>
      <c r="C40" s="172"/>
      <c r="D40" s="158"/>
      <c r="E40" s="158"/>
      <c r="F40" s="158"/>
      <c r="G40" s="158"/>
      <c r="H40" s="158"/>
      <c r="I40" s="158"/>
      <c r="J40" s="158"/>
      <c r="K40" s="158"/>
      <c r="L40" s="158"/>
    </row>
    <row r="41" spans="1:12" ht="52.5" customHeight="1" thickBot="1" x14ac:dyDescent="0.3">
      <c r="A41" s="158"/>
      <c r="B41" s="559" t="s">
        <v>1221</v>
      </c>
      <c r="C41" s="181"/>
      <c r="D41" s="614" t="s">
        <v>830</v>
      </c>
      <c r="E41" s="615"/>
      <c r="F41" s="615"/>
      <c r="G41" s="615"/>
      <c r="H41" s="615"/>
      <c r="I41" s="615"/>
      <c r="J41" s="615"/>
      <c r="K41" s="615"/>
      <c r="L41" s="616"/>
    </row>
    <row r="42" spans="1:12" ht="44" customHeight="1" thickBot="1" x14ac:dyDescent="0.3">
      <c r="A42" s="158"/>
      <c r="B42" s="558" t="str">
        <f>IF($L28,$D31/$L28,"")</f>
        <v/>
      </c>
      <c r="C42" s="181"/>
      <c r="D42" s="617"/>
      <c r="E42" s="618"/>
      <c r="F42" s="618"/>
      <c r="G42" s="618"/>
      <c r="H42" s="618"/>
      <c r="I42" s="618"/>
      <c r="J42" s="618"/>
      <c r="K42" s="618"/>
      <c r="L42" s="619"/>
    </row>
    <row r="43" spans="1:12" x14ac:dyDescent="0.25">
      <c r="A43" s="158"/>
      <c r="B43" s="180"/>
      <c r="C43" s="181"/>
      <c r="D43" s="617"/>
      <c r="E43" s="618"/>
      <c r="F43" s="618"/>
      <c r="G43" s="618"/>
      <c r="H43" s="618"/>
      <c r="I43" s="618"/>
      <c r="J43" s="618"/>
      <c r="K43" s="618"/>
      <c r="L43" s="619"/>
    </row>
    <row r="44" spans="1:12" x14ac:dyDescent="0.25">
      <c r="A44" s="158"/>
      <c r="B44" s="180"/>
      <c r="C44" s="181"/>
      <c r="D44" s="617"/>
      <c r="E44" s="618"/>
      <c r="F44" s="618"/>
      <c r="G44" s="618"/>
      <c r="H44" s="618"/>
      <c r="I44" s="618"/>
      <c r="J44" s="618"/>
      <c r="K44" s="618"/>
      <c r="L44" s="619"/>
    </row>
    <row r="45" spans="1:12" x14ac:dyDescent="0.25">
      <c r="A45" s="158"/>
      <c r="B45" s="180"/>
      <c r="C45" s="181"/>
      <c r="D45" s="617"/>
      <c r="E45" s="618"/>
      <c r="F45" s="618"/>
      <c r="G45" s="618"/>
      <c r="H45" s="618"/>
      <c r="I45" s="618"/>
      <c r="J45" s="618"/>
      <c r="K45" s="618"/>
      <c r="L45" s="619"/>
    </row>
    <row r="46" spans="1:12" ht="14" customHeight="1" x14ac:dyDescent="0.25">
      <c r="A46" s="158"/>
      <c r="B46" s="180"/>
      <c r="C46" s="181"/>
      <c r="D46" s="617"/>
      <c r="E46" s="618"/>
      <c r="F46" s="618"/>
      <c r="G46" s="618"/>
      <c r="H46" s="618"/>
      <c r="I46" s="618"/>
      <c r="J46" s="618"/>
      <c r="K46" s="618"/>
      <c r="L46" s="619"/>
    </row>
    <row r="47" spans="1:12" ht="14" customHeight="1" x14ac:dyDescent="0.25">
      <c r="A47" s="158"/>
      <c r="B47" s="180"/>
      <c r="C47" s="181"/>
      <c r="D47" s="617"/>
      <c r="E47" s="618"/>
      <c r="F47" s="618"/>
      <c r="G47" s="618"/>
      <c r="H47" s="618"/>
      <c r="I47" s="618"/>
      <c r="J47" s="618"/>
      <c r="K47" s="618"/>
      <c r="L47" s="619"/>
    </row>
    <row r="48" spans="1:12" ht="14" customHeight="1" x14ac:dyDescent="0.25">
      <c r="A48" s="158"/>
      <c r="B48" s="180"/>
      <c r="C48" s="181"/>
      <c r="D48" s="617"/>
      <c r="E48" s="618"/>
      <c r="F48" s="618"/>
      <c r="G48" s="618"/>
      <c r="H48" s="618"/>
      <c r="I48" s="618"/>
      <c r="J48" s="618"/>
      <c r="K48" s="618"/>
      <c r="L48" s="619"/>
    </row>
    <row r="49" spans="1:12" x14ac:dyDescent="0.25">
      <c r="A49" s="158"/>
      <c r="B49" s="180"/>
      <c r="C49" s="181"/>
      <c r="D49" s="617"/>
      <c r="E49" s="618"/>
      <c r="F49" s="618"/>
      <c r="G49" s="618"/>
      <c r="H49" s="618"/>
      <c r="I49" s="618"/>
      <c r="J49" s="618"/>
      <c r="K49" s="618"/>
      <c r="L49" s="619"/>
    </row>
    <row r="50" spans="1:12" x14ac:dyDescent="0.25">
      <c r="A50" s="158"/>
      <c r="B50" s="180"/>
      <c r="C50" s="181"/>
      <c r="D50" s="617"/>
      <c r="E50" s="618"/>
      <c r="F50" s="618"/>
      <c r="G50" s="618"/>
      <c r="H50" s="618"/>
      <c r="I50" s="618"/>
      <c r="J50" s="618"/>
      <c r="K50" s="618"/>
      <c r="L50" s="619"/>
    </row>
    <row r="51" spans="1:12" x14ac:dyDescent="0.25">
      <c r="A51" s="158"/>
      <c r="B51" s="180"/>
      <c r="C51" s="181"/>
      <c r="D51" s="617"/>
      <c r="E51" s="618"/>
      <c r="F51" s="618"/>
      <c r="G51" s="618"/>
      <c r="H51" s="618"/>
      <c r="I51" s="618"/>
      <c r="J51" s="618"/>
      <c r="K51" s="618"/>
      <c r="L51" s="619"/>
    </row>
    <row r="52" spans="1:12" x14ac:dyDescent="0.25">
      <c r="A52" s="158"/>
      <c r="B52" s="180"/>
      <c r="C52" s="181"/>
      <c r="D52" s="617"/>
      <c r="E52" s="618"/>
      <c r="F52" s="618"/>
      <c r="G52" s="618"/>
      <c r="H52" s="618"/>
      <c r="I52" s="618"/>
      <c r="J52" s="618"/>
      <c r="K52" s="618"/>
      <c r="L52" s="619"/>
    </row>
    <row r="53" spans="1:12" ht="13" thickBot="1" x14ac:dyDescent="0.3">
      <c r="A53" s="158"/>
      <c r="B53" s="180"/>
      <c r="C53" s="181"/>
      <c r="D53" s="620"/>
      <c r="E53" s="621"/>
      <c r="F53" s="621"/>
      <c r="G53" s="621"/>
      <c r="H53" s="621"/>
      <c r="I53" s="621"/>
      <c r="J53" s="621"/>
      <c r="K53" s="621"/>
      <c r="L53" s="622"/>
    </row>
    <row r="54" spans="1:12" x14ac:dyDescent="0.25">
      <c r="A54" s="158"/>
      <c r="B54" s="158"/>
      <c r="C54" s="158"/>
      <c r="D54" s="158"/>
      <c r="E54" s="158"/>
      <c r="F54" s="158"/>
      <c r="G54" s="158"/>
      <c r="H54" s="158"/>
      <c r="I54" s="158"/>
      <c r="J54" s="158"/>
      <c r="K54" s="158"/>
      <c r="L54" s="158"/>
    </row>
  </sheetData>
  <mergeCells count="51">
    <mergeCell ref="B2:L2"/>
    <mergeCell ref="C5:K6"/>
    <mergeCell ref="B8:D8"/>
    <mergeCell ref="F8:G8"/>
    <mergeCell ref="H8:L8"/>
    <mergeCell ref="B3:L3"/>
    <mergeCell ref="B9:D9"/>
    <mergeCell ref="F9:G9"/>
    <mergeCell ref="H9:L9"/>
    <mergeCell ref="B11:D12"/>
    <mergeCell ref="F11:G12"/>
    <mergeCell ref="H11:J11"/>
    <mergeCell ref="L11:L12"/>
    <mergeCell ref="H12:J12"/>
    <mergeCell ref="C18:D18"/>
    <mergeCell ref="F18:G18"/>
    <mergeCell ref="I18:J18"/>
    <mergeCell ref="C13:D13"/>
    <mergeCell ref="F13:G13"/>
    <mergeCell ref="I13:J13"/>
    <mergeCell ref="B15:D16"/>
    <mergeCell ref="F15:G16"/>
    <mergeCell ref="H15:J15"/>
    <mergeCell ref="L15:L16"/>
    <mergeCell ref="H16:J16"/>
    <mergeCell ref="C17:D17"/>
    <mergeCell ref="F17:G17"/>
    <mergeCell ref="I17:J17"/>
    <mergeCell ref="C21:D21"/>
    <mergeCell ref="F21:G21"/>
    <mergeCell ref="I21:J21"/>
    <mergeCell ref="C24:C28"/>
    <mergeCell ref="D24:J24"/>
    <mergeCell ref="D25:J25"/>
    <mergeCell ref="D26:J26"/>
    <mergeCell ref="D27:J27"/>
    <mergeCell ref="D28:J28"/>
    <mergeCell ref="C19:D19"/>
    <mergeCell ref="F19:G19"/>
    <mergeCell ref="I19:J19"/>
    <mergeCell ref="C20:D20"/>
    <mergeCell ref="F20:G20"/>
    <mergeCell ref="I20:J20"/>
    <mergeCell ref="D41:L53"/>
    <mergeCell ref="H34:J34"/>
    <mergeCell ref="H30:J30"/>
    <mergeCell ref="H36:J36"/>
    <mergeCell ref="H37:J37"/>
    <mergeCell ref="H38:J38"/>
    <mergeCell ref="H31:J31"/>
    <mergeCell ref="H33:J33"/>
  </mergeCells>
  <conditionalFormatting sqref="E37 G37">
    <cfRule type="cellIs" dxfId="96" priority="26" operator="equal">
      <formula>"incomplètes"</formula>
    </cfRule>
    <cfRule type="cellIs" dxfId="95" priority="27" operator="equal">
      <formula>"complètes"</formula>
    </cfRule>
  </conditionalFormatting>
  <conditionalFormatting sqref="H31">
    <cfRule type="cellIs" dxfId="94" priority="24" operator="equal">
      <formula>"incomplètes"</formula>
    </cfRule>
    <cfRule type="cellIs" dxfId="93" priority="25" operator="equal">
      <formula>"complètes"</formula>
    </cfRule>
  </conditionalFormatting>
  <conditionalFormatting sqref="H37">
    <cfRule type="cellIs" dxfId="92" priority="22" operator="equal">
      <formula>"incomplètes"</formula>
    </cfRule>
    <cfRule type="cellIs" dxfId="91" priority="23" operator="equal">
      <formula>"complètes"</formula>
    </cfRule>
  </conditionalFormatting>
  <conditionalFormatting sqref="D31">
    <cfRule type="cellIs" dxfId="90" priority="17" operator="equal">
      <formula>"Dossier incomplet"</formula>
    </cfRule>
    <cfRule type="cellIs" dxfId="89" priority="18" operator="equal">
      <formula>"Dossier complet"</formula>
    </cfRule>
  </conditionalFormatting>
  <conditionalFormatting sqref="D37">
    <cfRule type="cellIs" dxfId="88" priority="15" operator="equal">
      <formula>"incomplètes"</formula>
    </cfRule>
    <cfRule type="cellIs" dxfId="87" priority="16" operator="equal">
      <formula>"complètes"</formula>
    </cfRule>
  </conditionalFormatting>
  <conditionalFormatting sqref="C24">
    <cfRule type="cellIs" dxfId="86" priority="12" operator="equal">
      <formula>"Ko"</formula>
    </cfRule>
    <cfRule type="cellIs" dxfId="85" priority="13" operator="equal">
      <formula>"Ok"</formula>
    </cfRule>
  </conditionalFormatting>
  <conditionalFormatting sqref="B42">
    <cfRule type="expression" dxfId="84" priority="1">
      <formula>AND($B$42&gt;90%,$B$42&lt;95%)</formula>
    </cfRule>
    <cfRule type="expression" dxfId="83" priority="2">
      <formula>$B$42&gt;95%</formula>
    </cfRule>
    <cfRule type="expression" dxfId="82" priority="3">
      <formula>$B$42&lt;90%</formula>
    </cfRule>
  </conditionalFormatting>
  <pageMargins left="0.70866141732283472" right="0.70866141732283472" top="0.74803149606299213" bottom="0.74803149606299213" header="0.31496062992125984" footer="0.31496062992125984"/>
  <pageSetup paperSize="9" scale="36" orientation="portrait" horizontalDpi="1200" verticalDpi="1200"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1" operator="containsText" id="{97B82E6B-270C-4925-8ABB-96DCD117C11F}">
            <xm:f>NOT(ISERROR(SEARCH("Trop de réponses Prestataire",B38)))</xm:f>
            <xm:f>"Trop de réponses Prestataire"</xm:f>
            <x14:dxf>
              <fill>
                <patternFill>
                  <bgColor rgb="FFFFFF00"/>
                </patternFill>
              </fill>
            </x14:dxf>
          </x14:cfRule>
          <x14:cfRule type="containsText" priority="28" operator="containsText" id="{F5454D87-D60C-440C-A1A8-C39C78C6B56D}">
            <xm:f>NOT(ISERROR(SEARCH("Pas assez de réponses Prestataire",B38)))</xm:f>
            <xm:f>"Pas assez de réponses Prestataire"</xm:f>
            <x14:dxf>
              <font>
                <color theme="0"/>
              </font>
              <fill>
                <patternFill>
                  <bgColor rgb="FFFF0000"/>
                </patternFill>
              </fill>
            </x14:dxf>
          </x14:cfRule>
          <x14:cfRule type="containsText" priority="29" operator="containsText" id="{D83F3205-BBBA-49DF-988F-352DBAEF25FA}">
            <xm:f>NOT(ISERROR(SEARCH("Dossier complet",B38)))</xm:f>
            <xm:f>"Dossier complet"</xm:f>
            <x14:dxf>
              <fill>
                <patternFill>
                  <bgColor rgb="FF92D050"/>
                </patternFill>
              </fill>
            </x14:dxf>
          </x14:cfRule>
          <xm:sqref>B38</xm:sqref>
        </x14:conditionalFormatting>
        <x14:conditionalFormatting xmlns:xm="http://schemas.microsoft.com/office/excel/2006/main">
          <x14:cfRule type="containsText" priority="11" operator="containsText" id="{E67D34EA-604C-492A-9357-4A1D7B2F82D1}">
            <xm:f>NOT(ISERROR(SEARCH("Trop peu de réponses Thales",D38)))</xm:f>
            <xm:f>"Trop peu de réponses Thales"</xm:f>
            <x14:dxf>
              <fill>
                <patternFill>
                  <bgColor rgb="FFFFC000"/>
                </patternFill>
              </fill>
            </x14:dxf>
          </x14:cfRule>
          <x14:cfRule type="containsText" priority="14" operator="containsText" id="{E1FCD3B8-FDED-4CC3-A083-89FA32CA2BFF}">
            <xm:f>NOT(ISERROR(SEARCH("Trop de réponses Thales",D38)))</xm:f>
            <xm:f>"Trop de réponses Thales"</xm:f>
            <x14:dxf>
              <font>
                <color auto="1"/>
              </font>
              <fill>
                <patternFill>
                  <fgColor auto="1"/>
                  <bgColor rgb="FFFFC000"/>
                </patternFill>
              </fill>
            </x14:dxf>
          </x14:cfRule>
          <x14:cfRule type="containsText" priority="19" operator="containsText" id="{B48E1159-ED75-43D2-9DDF-68984532FD52}">
            <xm:f>NOT(ISERROR(SEARCH("Non conforme",D38)))</xm:f>
            <xm:f>"Non conforme"</xm:f>
            <x14:dxf>
              <font>
                <color theme="0"/>
              </font>
              <fill>
                <patternFill>
                  <bgColor rgb="FFFF0000"/>
                </patternFill>
              </fill>
            </x14:dxf>
          </x14:cfRule>
          <x14:cfRule type="beginsWith" priority="20" operator="beginsWith" id="{8CC0827D-5E10-43FB-BB20-87D792AAA08D}">
            <xm:f>LEFT(D38,LEN("Conforme"))="Conforme"</xm:f>
            <xm:f>"Conforme"</xm:f>
            <x14:dxf>
              <fill>
                <patternFill>
                  <bgColor rgb="FF92D050"/>
                </patternFill>
              </fill>
            </x14:dxf>
          </x14:cfRule>
          <xm:sqref>D38:E38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X">
          <x14:formula1>
            <xm:f>'EGAPE-GRAEP'!$U$11</xm:f>
          </x14:formula1>
          <xm:sqref>B25:B28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22"/>
  <sheetViews>
    <sheetView view="pageBreakPreview" topLeftCell="B49" zoomScaleNormal="80" zoomScaleSheetLayoutView="100" workbookViewId="0">
      <selection activeCell="E53" sqref="E53"/>
    </sheetView>
  </sheetViews>
  <sheetFormatPr baseColWidth="10" defaultColWidth="11.453125" defaultRowHeight="14" outlineLevelRow="2" outlineLevelCol="1" x14ac:dyDescent="0.25"/>
  <cols>
    <col min="1" max="1" width="11.453125" style="142" hidden="1" customWidth="1"/>
    <col min="2" max="2" width="4.453125" style="142" customWidth="1"/>
    <col min="3" max="3" width="15.54296875" style="140" customWidth="1"/>
    <col min="4" max="4" width="25.6328125" style="202" customWidth="1"/>
    <col min="5" max="6" width="100.54296875" style="141" customWidth="1"/>
    <col min="7" max="7" width="9.54296875" style="19" customWidth="1"/>
    <col min="8" max="8" width="9.54296875" style="20" customWidth="1"/>
    <col min="9" max="10" width="9.54296875" style="19" customWidth="1"/>
    <col min="11" max="11" width="10" style="149" customWidth="1"/>
    <col min="12" max="12" width="50.6328125" style="13" customWidth="1"/>
    <col min="13" max="13" width="10" style="152" customWidth="1"/>
    <col min="14" max="15" width="10" style="152" hidden="1" customWidth="1" outlineLevel="1"/>
    <col min="16" max="16" width="13" style="152" hidden="1" customWidth="1" outlineLevel="1"/>
    <col min="17" max="17" width="10" style="152" hidden="1" customWidth="1" outlineLevel="1"/>
    <col min="18" max="18" width="12" style="152" hidden="1" customWidth="1" outlineLevel="1"/>
    <col min="19" max="19" width="11.453125" style="152" hidden="1" customWidth="1" outlineLevel="1"/>
    <col min="20" max="20" width="10.1796875" style="152" hidden="1" customWidth="1" outlineLevel="1"/>
    <col min="21" max="22" width="10" style="152" hidden="1" customWidth="1" outlineLevel="1"/>
    <col min="23" max="23" width="50.6328125" style="143" customWidth="1" collapsed="1"/>
    <col min="24" max="16384" width="11.453125" style="142"/>
  </cols>
  <sheetData>
    <row r="1" spans="6:22" ht="14.5" thickBot="1" x14ac:dyDescent="0.3"/>
    <row r="2" spans="6:22" ht="24.75" hidden="1" customHeight="1" outlineLevel="1" x14ac:dyDescent="0.25">
      <c r="G2" s="741" t="s">
        <v>318</v>
      </c>
      <c r="H2" s="742"/>
      <c r="I2" s="742"/>
      <c r="J2" s="743"/>
      <c r="N2" s="386" t="s">
        <v>310</v>
      </c>
      <c r="O2" s="386" t="s">
        <v>312</v>
      </c>
      <c r="P2" s="386" t="s">
        <v>324</v>
      </c>
      <c r="Q2" s="386" t="s">
        <v>314</v>
      </c>
      <c r="S2" s="386" t="s">
        <v>305</v>
      </c>
      <c r="T2" s="155" t="s">
        <v>311</v>
      </c>
      <c r="U2" s="386" t="s">
        <v>319</v>
      </c>
      <c r="V2" s="143"/>
    </row>
    <row r="3" spans="6:22" hidden="1" outlineLevel="1" x14ac:dyDescent="0.25">
      <c r="G3" s="195"/>
      <c r="H3" s="196"/>
      <c r="I3" s="197"/>
      <c r="J3" s="198"/>
      <c r="N3" s="199">
        <f>SUM(N$36:N$212)</f>
        <v>0</v>
      </c>
      <c r="O3" s="199">
        <f>SUM(O$36:O$212)</f>
        <v>0</v>
      </c>
      <c r="P3" s="199">
        <f>SUM(P$36:P$212)</f>
        <v>0</v>
      </c>
      <c r="Q3" s="200">
        <f>SUM($Q$36:$Q$212)</f>
        <v>0</v>
      </c>
      <c r="S3" s="199">
        <f>COUNTIF(M$36:M$212,"KO")</f>
        <v>0</v>
      </c>
      <c r="T3" s="199">
        <f>COUNTIF(M$36:M$212,"OK")</f>
        <v>0</v>
      </c>
      <c r="U3" s="199">
        <f>SUM(U$36:U$212)</f>
        <v>0</v>
      </c>
      <c r="V3" s="143"/>
    </row>
    <row r="4" spans="6:22" hidden="1" outlineLevel="1" x14ac:dyDescent="0.25">
      <c r="G4" s="195"/>
      <c r="H4" s="196"/>
      <c r="I4" s="197"/>
      <c r="J4" s="198"/>
    </row>
    <row r="5" spans="6:22" ht="35" hidden="1" outlineLevel="2" thickBot="1" x14ac:dyDescent="0.3">
      <c r="G5" s="357"/>
      <c r="H5" s="358"/>
      <c r="I5" s="359"/>
      <c r="J5" s="360"/>
      <c r="K5" s="142"/>
      <c r="M5" s="142"/>
      <c r="R5" s="386" t="s">
        <v>322</v>
      </c>
      <c r="S5" s="386" t="s">
        <v>323</v>
      </c>
      <c r="T5" s="386" t="s">
        <v>316</v>
      </c>
      <c r="U5" s="386" t="s">
        <v>317</v>
      </c>
      <c r="V5" s="142"/>
    </row>
    <row r="6" spans="6:22" ht="13.5" hidden="1" outlineLevel="2" thickBot="1" x14ac:dyDescent="0.3">
      <c r="F6" s="156" t="s">
        <v>300</v>
      </c>
      <c r="G6" s="436">
        <f>COUNTIF(G$33:G$212,"X")</f>
        <v>88</v>
      </c>
      <c r="H6" s="436">
        <f>COUNTIF(H$33:H$212,"X")</f>
        <v>104</v>
      </c>
      <c r="I6" s="436">
        <f>COUNTIF(I$33:I$212,"X")</f>
        <v>52</v>
      </c>
      <c r="J6" s="146">
        <f>COUNTIF(J$33:J$212,"X")</f>
        <v>69</v>
      </c>
      <c r="K6" s="142"/>
      <c r="M6" s="142"/>
      <c r="R6" s="201">
        <f>COUNTIF(R$33:R$245,"X")</f>
        <v>68</v>
      </c>
      <c r="S6" s="201">
        <f>COUNTIF(S$36:S$212,"X")</f>
        <v>68</v>
      </c>
      <c r="T6" s="199">
        <f>SUM(T$36:T$212)</f>
        <v>0</v>
      </c>
      <c r="U6" s="199">
        <f>SUM(V$36:V$212)</f>
        <v>0</v>
      </c>
      <c r="V6" s="142"/>
    </row>
    <row r="7" spans="6:22" ht="13.5" hidden="1" outlineLevel="2" thickBot="1" x14ac:dyDescent="0.3">
      <c r="F7" s="156"/>
      <c r="G7" s="436"/>
      <c r="H7" s="436"/>
      <c r="I7" s="436"/>
      <c r="J7" s="146"/>
      <c r="K7" s="142"/>
      <c r="R7" s="201">
        <f>COUNTIF(R$36:R$212,"A")</f>
        <v>0</v>
      </c>
      <c r="S7" s="201">
        <f>COUNTIF(S$36:S$212,"A")</f>
        <v>0</v>
      </c>
    </row>
    <row r="8" spans="6:22" ht="16.5" hidden="1" customHeight="1" outlineLevel="2" thickBot="1" x14ac:dyDescent="0.3">
      <c r="F8" s="156"/>
      <c r="G8" s="436"/>
      <c r="H8" s="436"/>
      <c r="I8" s="436"/>
      <c r="J8" s="146"/>
      <c r="K8" s="142"/>
      <c r="M8" s="142"/>
      <c r="N8" s="142"/>
      <c r="O8" s="157"/>
      <c r="P8" s="157"/>
      <c r="Q8" s="157"/>
      <c r="R8" s="201">
        <f>COUNTIF(R$36:R$212,"D")</f>
        <v>0</v>
      </c>
      <c r="S8" s="201">
        <f>COUNTIF(S$36:S$212,"D")</f>
        <v>0</v>
      </c>
      <c r="T8" s="744" t="s">
        <v>301</v>
      </c>
      <c r="U8" s="744"/>
    </row>
    <row r="9" spans="6:22" ht="14.5" hidden="1" outlineLevel="2" thickBot="1" x14ac:dyDescent="0.3">
      <c r="F9" s="156"/>
      <c r="G9" s="436"/>
      <c r="H9" s="436"/>
      <c r="I9" s="436"/>
      <c r="J9" s="146"/>
      <c r="K9" s="142"/>
      <c r="M9" s="142"/>
      <c r="N9" s="142"/>
      <c r="O9" s="157"/>
      <c r="P9" s="157"/>
      <c r="Q9" s="157"/>
      <c r="R9" s="201">
        <f>COUNTIF(R$36:R$212,"AD")</f>
        <v>0</v>
      </c>
      <c r="S9" s="201">
        <f>COUNTIF(S$36:S$212,"AD")</f>
        <v>0</v>
      </c>
      <c r="T9" s="150" t="s">
        <v>57</v>
      </c>
      <c r="U9" s="150" t="s">
        <v>304</v>
      </c>
    </row>
    <row r="10" spans="6:22" ht="14.5" hidden="1" outlineLevel="2" thickBot="1" x14ac:dyDescent="0.3">
      <c r="F10" s="156"/>
      <c r="G10" s="436"/>
      <c r="H10" s="436"/>
      <c r="I10" s="436"/>
      <c r="J10" s="146"/>
      <c r="K10" s="142"/>
      <c r="R10" s="201">
        <f>COUNTIF(R$36:R$212,"C")</f>
        <v>0</v>
      </c>
      <c r="S10" s="201">
        <f>COUNTIF(S$36:S$212,"C")</f>
        <v>0</v>
      </c>
      <c r="T10" s="150" t="s">
        <v>302</v>
      </c>
      <c r="U10" s="150" t="s">
        <v>585</v>
      </c>
    </row>
    <row r="11" spans="6:22" ht="14.5" hidden="1" outlineLevel="2" thickBot="1" x14ac:dyDescent="0.3">
      <c r="F11" s="156"/>
      <c r="G11" s="434"/>
      <c r="H11" s="434"/>
      <c r="I11" s="434"/>
      <c r="J11" s="435"/>
      <c r="K11" s="142"/>
      <c r="R11" s="201">
        <f>COUNTIF(R$36:R$212,"T")</f>
        <v>0</v>
      </c>
      <c r="S11" s="201">
        <f>COUNTIF(S$36:S$212,"T")</f>
        <v>0</v>
      </c>
      <c r="T11" s="150" t="s">
        <v>303</v>
      </c>
      <c r="U11" s="177" t="s">
        <v>54</v>
      </c>
    </row>
    <row r="12" spans="6:22" ht="14.5" hidden="1" outlineLevel="2" thickBot="1" x14ac:dyDescent="0.3">
      <c r="F12" s="396"/>
      <c r="G12" s="436"/>
      <c r="H12" s="436"/>
      <c r="I12" s="436"/>
      <c r="J12" s="146"/>
      <c r="R12" s="201">
        <f>COUNTIF(R$36:R$212,"CT")</f>
        <v>0</v>
      </c>
      <c r="S12" s="201">
        <f>COUNTIF(S$36:S$212,"CT")</f>
        <v>0</v>
      </c>
      <c r="T12" s="149"/>
    </row>
    <row r="13" spans="6:22" ht="14.5" hidden="1" outlineLevel="2" thickBot="1" x14ac:dyDescent="0.3">
      <c r="F13" s="396"/>
      <c r="G13" s="436"/>
      <c r="H13" s="436"/>
      <c r="I13" s="436"/>
      <c r="J13" s="146"/>
      <c r="R13" s="201">
        <f>COUNTIF(R$36:R$212,"I")</f>
        <v>0</v>
      </c>
      <c r="S13" s="201">
        <f>COUNTIF(S$36:S$212,"I")</f>
        <v>0</v>
      </c>
      <c r="T13" s="149"/>
    </row>
    <row r="14" spans="6:22" ht="14.5" hidden="1" outlineLevel="2" thickBot="1" x14ac:dyDescent="0.3">
      <c r="F14" s="396"/>
      <c r="G14" s="145"/>
      <c r="H14" s="145"/>
      <c r="I14" s="145"/>
      <c r="J14" s="146"/>
      <c r="R14" s="201">
        <f>COUNTIF(R$36:R$212,"CI")</f>
        <v>0</v>
      </c>
      <c r="S14" s="201">
        <f>COUNTIF(S$36:S$212,"CI")</f>
        <v>0</v>
      </c>
      <c r="T14" s="149"/>
    </row>
    <row r="15" spans="6:22" ht="14.5" hidden="1" outlineLevel="2" thickBot="1" x14ac:dyDescent="0.3">
      <c r="F15" s="396"/>
      <c r="G15" s="145"/>
      <c r="H15" s="145"/>
      <c r="I15" s="145"/>
      <c r="J15" s="146"/>
      <c r="R15" s="201">
        <f>COUNTIF(R$36:R$212,"DI")</f>
        <v>0</v>
      </c>
      <c r="S15" s="201">
        <f>COUNTIF(S$36:S$212,"DI")</f>
        <v>0</v>
      </c>
      <c r="T15" s="149"/>
    </row>
    <row r="16" spans="6:22" ht="14.5" hidden="1" outlineLevel="2" thickBot="1" x14ac:dyDescent="0.3">
      <c r="F16" s="396"/>
      <c r="G16" s="145"/>
      <c r="H16" s="145"/>
      <c r="I16" s="145"/>
      <c r="J16" s="146"/>
      <c r="R16" s="201">
        <f>COUNTIF(R$36:R$212,"TI")</f>
        <v>0</v>
      </c>
      <c r="S16" s="201">
        <f>COUNTIF(S$36:S$212,"TI")</f>
        <v>0</v>
      </c>
      <c r="T16" s="149"/>
    </row>
    <row r="17" spans="1:24" ht="14.5" hidden="1" outlineLevel="2" thickBot="1" x14ac:dyDescent="0.3">
      <c r="F17" s="396"/>
      <c r="G17" s="434"/>
      <c r="H17" s="145"/>
      <c r="I17" s="145"/>
      <c r="J17" s="146"/>
      <c r="R17" s="201">
        <f>COUNTIF(R$36:R$212,"CTI")</f>
        <v>0</v>
      </c>
      <c r="S17" s="201">
        <f>COUNTIF(S$36:S$212,"CTI")</f>
        <v>0</v>
      </c>
      <c r="T17" s="149"/>
    </row>
    <row r="18" spans="1:24" ht="50.15" customHeight="1" collapsed="1" thickBot="1" x14ac:dyDescent="0.3">
      <c r="C18" s="748" t="s">
        <v>671</v>
      </c>
      <c r="D18" s="749"/>
      <c r="E18" s="749"/>
      <c r="F18" s="749"/>
      <c r="G18" s="549"/>
      <c r="H18" s="147"/>
      <c r="I18" s="144"/>
      <c r="J18" s="144"/>
      <c r="T18" s="142"/>
    </row>
    <row r="19" spans="1:24" s="24" customFormat="1" ht="25" customHeight="1" x14ac:dyDescent="0.25">
      <c r="C19" s="720" t="str">
        <f>"Reference/Référence: "&amp;'Template change log &amp; approval'!B7</f>
        <v>Reference/Référence: 87212869-ACQ-GRP-EN-006</v>
      </c>
      <c r="D19" s="720"/>
      <c r="E19" s="720"/>
      <c r="F19" s="720"/>
      <c r="G19" s="473"/>
      <c r="H19" s="473"/>
      <c r="I19" s="473"/>
      <c r="J19" s="473"/>
      <c r="K19" s="391"/>
      <c r="L19" s="392"/>
      <c r="M19" s="393"/>
      <c r="N19" s="393"/>
      <c r="O19" s="393"/>
      <c r="P19" s="393"/>
      <c r="Q19" s="393"/>
      <c r="R19" s="393"/>
      <c r="S19" s="393"/>
      <c r="U19" s="393"/>
      <c r="V19" s="393"/>
      <c r="W19" s="394"/>
      <c r="X19" s="550"/>
    </row>
    <row r="20" spans="1:24" ht="25" customHeight="1" thickBot="1" x14ac:dyDescent="0.3">
      <c r="C20" s="750" t="s">
        <v>1177</v>
      </c>
      <c r="D20" s="750"/>
      <c r="E20" s="750"/>
      <c r="F20" s="186"/>
      <c r="G20" s="473"/>
      <c r="H20" s="473"/>
      <c r="I20" s="473"/>
      <c r="J20" s="473"/>
      <c r="X20" s="550"/>
    </row>
    <row r="21" spans="1:24" ht="25" customHeight="1" thickBot="1" x14ac:dyDescent="0.3">
      <c r="C21" s="552" t="s">
        <v>1177</v>
      </c>
      <c r="D21" s="552" t="s">
        <v>1178</v>
      </c>
      <c r="E21" s="552" t="s">
        <v>1179</v>
      </c>
      <c r="G21" s="473"/>
      <c r="H21" s="473"/>
      <c r="I21" s="473"/>
      <c r="J21" s="473"/>
      <c r="K21" s="745" t="s">
        <v>911</v>
      </c>
      <c r="L21" s="746"/>
      <c r="M21" s="746"/>
      <c r="N21" s="746"/>
      <c r="O21" s="746"/>
      <c r="P21" s="746"/>
      <c r="Q21" s="746"/>
      <c r="R21" s="746"/>
      <c r="S21" s="746"/>
      <c r="T21" s="746"/>
      <c r="U21" s="746"/>
      <c r="V21" s="746"/>
      <c r="W21" s="747"/>
      <c r="X21" s="550"/>
    </row>
    <row r="22" spans="1:24" ht="25" customHeight="1" thickBot="1" x14ac:dyDescent="0.3">
      <c r="C22" s="553"/>
      <c r="D22" s="554"/>
      <c r="E22" s="454"/>
      <c r="G22" s="473"/>
      <c r="H22" s="473"/>
      <c r="I22" s="473"/>
      <c r="J22" s="473"/>
      <c r="K22" s="194">
        <f>K23+K24+K25</f>
        <v>0</v>
      </c>
      <c r="L22" s="476" t="s">
        <v>934</v>
      </c>
      <c r="M22" s="194">
        <f>M23+M24</f>
        <v>0</v>
      </c>
      <c r="N22" s="153"/>
      <c r="O22" s="153"/>
      <c r="P22" s="153"/>
      <c r="Q22" s="153"/>
      <c r="R22" s="153"/>
      <c r="S22" s="153"/>
      <c r="T22" s="153"/>
      <c r="U22" s="153"/>
      <c r="V22" s="153"/>
      <c r="W22" s="477" t="s">
        <v>991</v>
      </c>
      <c r="X22" s="550"/>
    </row>
    <row r="23" spans="1:24" ht="25" customHeight="1" thickBot="1" x14ac:dyDescent="0.3">
      <c r="C23" s="553"/>
      <c r="D23" s="555"/>
      <c r="E23" s="406"/>
      <c r="G23" s="473"/>
      <c r="H23" s="473"/>
      <c r="I23" s="473"/>
      <c r="J23" s="473"/>
      <c r="K23" s="191">
        <f>COUNTIF(K$36:K$212,"T")</f>
        <v>0</v>
      </c>
      <c r="L23" s="476" t="s">
        <v>912</v>
      </c>
      <c r="M23" s="191">
        <f>COUNTIF(M$36:M$212,"OK")</f>
        <v>0</v>
      </c>
      <c r="W23" s="478" t="s">
        <v>915</v>
      </c>
      <c r="X23" s="550"/>
    </row>
    <row r="24" spans="1:24" ht="25" customHeight="1" thickBot="1" x14ac:dyDescent="0.3">
      <c r="C24" s="553"/>
      <c r="D24" s="555"/>
      <c r="E24" s="406"/>
      <c r="G24" s="473"/>
      <c r="H24" s="473"/>
      <c r="I24" s="473"/>
      <c r="J24" s="473"/>
      <c r="K24" s="192">
        <f>COUNTIF(K$36:K$212,"P")</f>
        <v>0</v>
      </c>
      <c r="L24" s="476" t="s">
        <v>913</v>
      </c>
      <c r="M24" s="192">
        <f>COUNTIF(M$36:M$212,"NOK")</f>
        <v>0</v>
      </c>
      <c r="N24" s="153"/>
      <c r="O24" s="153"/>
      <c r="P24" s="153"/>
      <c r="Q24" s="153"/>
      <c r="R24" s="153"/>
      <c r="S24" s="153"/>
      <c r="T24" s="153"/>
      <c r="U24" s="153"/>
      <c r="V24" s="153"/>
      <c r="W24" s="478" t="s">
        <v>916</v>
      </c>
      <c r="X24" s="550"/>
    </row>
    <row r="25" spans="1:24" ht="25" customHeight="1" thickBot="1" x14ac:dyDescent="0.3">
      <c r="C25" s="553"/>
      <c r="D25" s="555"/>
      <c r="E25" s="406"/>
      <c r="G25" s="473"/>
      <c r="H25" s="473"/>
      <c r="I25" s="473"/>
      <c r="J25" s="473"/>
      <c r="K25" s="193">
        <f>COUNTIF(K$36:K$212,"NA")</f>
        <v>0</v>
      </c>
      <c r="L25" s="476" t="s">
        <v>914</v>
      </c>
      <c r="M25" s="22"/>
      <c r="N25" s="153"/>
      <c r="O25" s="153"/>
      <c r="P25" s="153"/>
      <c r="Q25" s="153"/>
      <c r="R25" s="153"/>
      <c r="S25" s="153"/>
      <c r="T25" s="153"/>
      <c r="U25" s="153"/>
      <c r="V25" s="153"/>
      <c r="X25" s="550"/>
    </row>
    <row r="26" spans="1:24" ht="25" customHeight="1" x14ac:dyDescent="0.25">
      <c r="C26" s="553"/>
      <c r="D26" s="555"/>
      <c r="E26" s="406"/>
      <c r="G26" s="473"/>
      <c r="H26" s="473"/>
      <c r="I26" s="473"/>
      <c r="J26" s="473"/>
      <c r="K26" s="22"/>
      <c r="L26" s="22"/>
      <c r="M26" s="22"/>
      <c r="N26" s="153"/>
      <c r="O26" s="153"/>
      <c r="P26" s="153"/>
      <c r="Q26" s="153"/>
      <c r="R26" s="153"/>
      <c r="S26" s="153"/>
      <c r="T26" s="153"/>
      <c r="U26" s="153"/>
      <c r="V26" s="153"/>
      <c r="X26" s="551"/>
    </row>
    <row r="27" spans="1:24" ht="25" customHeight="1" x14ac:dyDescent="0.25">
      <c r="C27" s="553"/>
      <c r="D27" s="555"/>
      <c r="E27" s="406"/>
      <c r="G27" s="473"/>
      <c r="H27" s="473"/>
      <c r="I27" s="473"/>
      <c r="J27" s="473"/>
      <c r="K27" s="22"/>
      <c r="L27" s="22"/>
      <c r="M27" s="22"/>
      <c r="N27" s="153"/>
      <c r="O27" s="153"/>
      <c r="P27" s="153"/>
      <c r="Q27" s="153"/>
      <c r="R27" s="153"/>
      <c r="S27" s="153"/>
      <c r="T27" s="153"/>
      <c r="U27" s="153"/>
      <c r="V27" s="153"/>
      <c r="X27" s="551"/>
    </row>
    <row r="28" spans="1:24" ht="25" customHeight="1" thickBot="1" x14ac:dyDescent="0.3">
      <c r="D28" s="534"/>
      <c r="G28" s="473"/>
      <c r="H28" s="473"/>
      <c r="I28" s="473"/>
      <c r="J28" s="473"/>
      <c r="K28" s="22"/>
      <c r="L28" s="22"/>
      <c r="M28" s="22"/>
      <c r="N28" s="153"/>
      <c r="O28" s="153"/>
      <c r="P28" s="153"/>
      <c r="Q28" s="153"/>
      <c r="R28" s="153"/>
      <c r="S28" s="153"/>
      <c r="T28" s="153"/>
      <c r="U28" s="153"/>
      <c r="V28" s="153"/>
      <c r="X28" s="551"/>
    </row>
    <row r="29" spans="1:24" ht="15" customHeight="1" thickBot="1" x14ac:dyDescent="0.35">
      <c r="C29" s="185" t="s">
        <v>315</v>
      </c>
      <c r="G29" s="138"/>
      <c r="H29" s="144"/>
      <c r="I29" s="144"/>
      <c r="J29" s="144"/>
      <c r="K29" s="147"/>
      <c r="L29" s="137"/>
      <c r="M29" s="153"/>
      <c r="N29" s="153"/>
      <c r="O29" s="153"/>
      <c r="P29" s="153"/>
      <c r="Q29" s="153"/>
      <c r="R29" s="153"/>
      <c r="S29" s="153"/>
      <c r="T29" s="153"/>
      <c r="U29" s="153"/>
      <c r="V29" s="153"/>
      <c r="X29" s="551"/>
    </row>
    <row r="30" spans="1:24" ht="46.5" customHeight="1" thickBot="1" x14ac:dyDescent="0.3">
      <c r="C30" s="189">
        <f>SUM(A33:A212)</f>
        <v>107</v>
      </c>
      <c r="G30" s="473"/>
      <c r="H30" s="473"/>
      <c r="I30" s="473"/>
      <c r="J30" s="473"/>
      <c r="K30" s="151"/>
      <c r="L30" s="148"/>
      <c r="M30" s="154"/>
      <c r="N30" s="153"/>
      <c r="O30" s="153"/>
      <c r="P30" s="153"/>
      <c r="Q30" s="153"/>
      <c r="R30" s="153"/>
      <c r="S30" s="153"/>
      <c r="T30" s="153"/>
      <c r="U30" s="153"/>
      <c r="V30" s="153"/>
      <c r="X30" s="551"/>
    </row>
    <row r="31" spans="1:24" ht="32.25" customHeight="1" thickBot="1" x14ac:dyDescent="0.3">
      <c r="C31" s="1"/>
      <c r="D31" s="203"/>
      <c r="G31" s="731" t="s">
        <v>832</v>
      </c>
      <c r="H31" s="732"/>
      <c r="I31" s="732"/>
      <c r="J31" s="733"/>
      <c r="K31" s="734" t="s">
        <v>920</v>
      </c>
      <c r="L31" s="735"/>
      <c r="M31" s="736" t="s">
        <v>992</v>
      </c>
      <c r="N31" s="737"/>
      <c r="O31" s="737"/>
      <c r="P31" s="737"/>
      <c r="Q31" s="737"/>
      <c r="R31" s="737"/>
      <c r="S31" s="737"/>
      <c r="T31" s="737"/>
      <c r="U31" s="737"/>
      <c r="V31" s="737"/>
      <c r="W31" s="738"/>
      <c r="X31" s="551"/>
    </row>
    <row r="32" spans="1:24" s="2" customFormat="1" ht="180" customHeight="1" thickBot="1" x14ac:dyDescent="0.3">
      <c r="A32" s="525" t="s">
        <v>948</v>
      </c>
      <c r="C32" s="474" t="s">
        <v>909</v>
      </c>
      <c r="D32" s="474" t="s">
        <v>910</v>
      </c>
      <c r="E32" s="475" t="s">
        <v>672</v>
      </c>
      <c r="F32" s="475" t="s">
        <v>673</v>
      </c>
      <c r="G32" s="430" t="s">
        <v>1201</v>
      </c>
      <c r="H32" s="430" t="s">
        <v>831</v>
      </c>
      <c r="I32" s="430" t="s">
        <v>935</v>
      </c>
      <c r="J32" s="430" t="s">
        <v>947</v>
      </c>
      <c r="K32" s="527" t="s">
        <v>917</v>
      </c>
      <c r="L32" s="528" t="s">
        <v>918</v>
      </c>
      <c r="M32" s="479" t="s">
        <v>919</v>
      </c>
      <c r="N32" s="361" t="s">
        <v>309</v>
      </c>
      <c r="O32" s="362" t="s">
        <v>242</v>
      </c>
      <c r="P32" s="362" t="s">
        <v>993</v>
      </c>
      <c r="Q32" s="362" t="s">
        <v>313</v>
      </c>
      <c r="R32" s="362" t="s">
        <v>320</v>
      </c>
      <c r="S32" s="362" t="s">
        <v>321</v>
      </c>
      <c r="T32" s="363" t="s">
        <v>306</v>
      </c>
      <c r="U32" s="363" t="s">
        <v>307</v>
      </c>
      <c r="V32" s="364" t="s">
        <v>308</v>
      </c>
      <c r="W32" s="480" t="s">
        <v>930</v>
      </c>
      <c r="X32" s="551"/>
    </row>
    <row r="33" spans="1:24" ht="17.5" x14ac:dyDescent="0.25">
      <c r="A33" s="10">
        <f>IF(LEFT(C33,3)="REQ",1,0)</f>
        <v>0</v>
      </c>
      <c r="C33" s="739" t="s">
        <v>37</v>
      </c>
      <c r="D33" s="740"/>
      <c r="E33" s="740"/>
      <c r="F33" s="370" t="s">
        <v>586</v>
      </c>
      <c r="G33" s="366" t="s">
        <v>299</v>
      </c>
      <c r="H33" s="21" t="s">
        <v>299</v>
      </c>
      <c r="I33" s="21" t="s">
        <v>299</v>
      </c>
      <c r="J33" s="21" t="s">
        <v>299</v>
      </c>
      <c r="K33" s="529" t="s">
        <v>299</v>
      </c>
      <c r="L33" s="529" t="s">
        <v>299</v>
      </c>
      <c r="M33" s="21" t="s">
        <v>299</v>
      </c>
      <c r="N33" s="365" t="s">
        <v>299</v>
      </c>
      <c r="O33" s="365" t="s">
        <v>299</v>
      </c>
      <c r="P33" s="365"/>
      <c r="Q33" s="365" t="s">
        <v>299</v>
      </c>
      <c r="R33" s="365"/>
      <c r="S33" s="365"/>
      <c r="T33" s="365"/>
      <c r="U33" s="365"/>
      <c r="V33" s="365"/>
      <c r="W33" s="431"/>
      <c r="X33" s="551"/>
    </row>
    <row r="34" spans="1:24" ht="17.5" x14ac:dyDescent="0.25">
      <c r="A34" s="10">
        <f t="shared" ref="A34:A81" si="0">IF(LEFT(C34,3)="REQ",1,0)</f>
        <v>0</v>
      </c>
      <c r="C34" s="723" t="s">
        <v>38</v>
      </c>
      <c r="D34" s="724"/>
      <c r="E34" s="724"/>
      <c r="F34" s="371" t="s">
        <v>587</v>
      </c>
      <c r="G34" s="366" t="s">
        <v>299</v>
      </c>
      <c r="H34" s="21" t="s">
        <v>299</v>
      </c>
      <c r="I34" s="21" t="s">
        <v>299</v>
      </c>
      <c r="J34" s="21" t="s">
        <v>299</v>
      </c>
      <c r="K34" s="529" t="s">
        <v>299</v>
      </c>
      <c r="L34" s="529" t="s">
        <v>299</v>
      </c>
      <c r="M34" s="21" t="s">
        <v>299</v>
      </c>
      <c r="N34" s="21" t="s">
        <v>299</v>
      </c>
      <c r="O34" s="21" t="s">
        <v>299</v>
      </c>
      <c r="P34" s="21"/>
      <c r="Q34" s="21" t="s">
        <v>299</v>
      </c>
      <c r="R34" s="21"/>
      <c r="S34" s="21"/>
      <c r="T34" s="21"/>
      <c r="U34" s="21"/>
      <c r="V34" s="21"/>
      <c r="W34" s="432" t="s">
        <v>299</v>
      </c>
      <c r="X34" s="551"/>
    </row>
    <row r="35" spans="1:24" s="3" customFormat="1" ht="16.5" customHeight="1" x14ac:dyDescent="0.35">
      <c r="A35" s="10">
        <f t="shared" si="0"/>
        <v>0</v>
      </c>
      <c r="C35" s="721" t="s">
        <v>9</v>
      </c>
      <c r="D35" s="722"/>
      <c r="E35" s="722"/>
      <c r="F35" s="372" t="s">
        <v>588</v>
      </c>
      <c r="G35" s="367" t="s">
        <v>299</v>
      </c>
      <c r="H35" s="190" t="s">
        <v>299</v>
      </c>
      <c r="I35" s="190" t="s">
        <v>299</v>
      </c>
      <c r="J35" s="190" t="s">
        <v>299</v>
      </c>
      <c r="K35" s="530" t="s">
        <v>299</v>
      </c>
      <c r="L35" s="530" t="s">
        <v>299</v>
      </c>
      <c r="M35" s="190" t="s">
        <v>299</v>
      </c>
      <c r="N35" s="190" t="s">
        <v>299</v>
      </c>
      <c r="O35" s="190" t="s">
        <v>299</v>
      </c>
      <c r="P35" s="190"/>
      <c r="Q35" s="190" t="s">
        <v>299</v>
      </c>
      <c r="R35" s="190"/>
      <c r="S35" s="190"/>
      <c r="T35" s="190"/>
      <c r="U35" s="190"/>
      <c r="V35" s="190"/>
      <c r="W35" s="433" t="s">
        <v>299</v>
      </c>
    </row>
    <row r="36" spans="1:24" ht="67" customHeight="1" x14ac:dyDescent="0.25">
      <c r="A36" s="10">
        <f t="shared" si="0"/>
        <v>1</v>
      </c>
      <c r="C36" s="451" t="s">
        <v>354</v>
      </c>
      <c r="D36" s="464" t="s">
        <v>756</v>
      </c>
      <c r="E36" s="4" t="s">
        <v>1001</v>
      </c>
      <c r="F36" s="4" t="s">
        <v>1118</v>
      </c>
      <c r="G36" s="437" t="s">
        <v>54</v>
      </c>
      <c r="H36" s="5" t="s">
        <v>54</v>
      </c>
      <c r="I36" s="7" t="s">
        <v>54</v>
      </c>
      <c r="J36" s="7" t="s">
        <v>54</v>
      </c>
      <c r="K36" s="187"/>
      <c r="L36" s="531"/>
      <c r="M36" s="187"/>
      <c r="N36" s="532">
        <f>IF(K36="",0,1)</f>
        <v>0</v>
      </c>
      <c r="O36" s="532">
        <f>IF(M36="",0,1)</f>
        <v>0</v>
      </c>
      <c r="P36" s="532">
        <f>IF(O36=1,IF(R36="X",1,0),0)</f>
        <v>0</v>
      </c>
      <c r="Q36" s="532">
        <f>IF(K36="",0,IF(K36="T",1,IF(K36="P",0.5,0)))</f>
        <v>0</v>
      </c>
      <c r="R36" s="532" t="str">
        <f>IF('SYNTHESE-SUMMARY'!$B$25="X",'EGAPE-GRAEP'!G36,IF('SYNTHESE-SUMMARY'!$B$26="X",'EGAPE-GRAEP'!H36,IF('SYNTHESE-SUMMARY'!$B$27="X",'EGAPE-GRAEP'!I36,'EGAPE-GRAEP'!J36)))</f>
        <v>X</v>
      </c>
      <c r="S36" s="532" t="str">
        <f>IF(AND($K36="NA",$M36="OK")=TRUE,"",R36)</f>
        <v>X</v>
      </c>
      <c r="T36" s="533">
        <f>IF(AND(M36="OK",K36="NA")=TRUE,-1,0)</f>
        <v>0</v>
      </c>
      <c r="U36" s="533" t="str">
        <f>IF(AND(R36="X",M36="OK")=TRUE,1,"")</f>
        <v/>
      </c>
      <c r="V36" s="533">
        <f>IF(U36=1,T36,0)</f>
        <v>0</v>
      </c>
      <c r="W36" s="526"/>
    </row>
    <row r="37" spans="1:24" ht="17.5" x14ac:dyDescent="0.25">
      <c r="A37" s="10">
        <f t="shared" si="0"/>
        <v>0</v>
      </c>
      <c r="C37" s="723" t="s">
        <v>39</v>
      </c>
      <c r="D37" s="724"/>
      <c r="E37" s="724"/>
      <c r="F37" s="371" t="s">
        <v>589</v>
      </c>
      <c r="G37" s="438" t="s">
        <v>299</v>
      </c>
      <c r="H37" s="21" t="s">
        <v>299</v>
      </c>
      <c r="I37" s="21" t="s">
        <v>299</v>
      </c>
      <c r="J37" s="21" t="s">
        <v>299</v>
      </c>
      <c r="K37" s="529" t="s">
        <v>299</v>
      </c>
      <c r="L37" s="529" t="s">
        <v>299</v>
      </c>
      <c r="M37" s="21" t="s">
        <v>299</v>
      </c>
      <c r="N37" s="21" t="s">
        <v>299</v>
      </c>
      <c r="O37" s="21" t="s">
        <v>299</v>
      </c>
      <c r="P37" s="21"/>
      <c r="Q37" s="21" t="s">
        <v>299</v>
      </c>
      <c r="R37" s="21"/>
      <c r="S37" s="21"/>
      <c r="T37" s="21"/>
      <c r="U37" s="21"/>
      <c r="V37" s="21"/>
      <c r="W37" s="432" t="s">
        <v>299</v>
      </c>
    </row>
    <row r="38" spans="1:24" s="3" customFormat="1" ht="15.75" customHeight="1" x14ac:dyDescent="0.35">
      <c r="A38" s="10">
        <f t="shared" si="0"/>
        <v>0</v>
      </c>
      <c r="C38" s="721" t="s">
        <v>36</v>
      </c>
      <c r="D38" s="722"/>
      <c r="E38" s="722"/>
      <c r="F38" s="372" t="s">
        <v>590</v>
      </c>
      <c r="G38" s="439" t="s">
        <v>299</v>
      </c>
      <c r="H38" s="190" t="s">
        <v>299</v>
      </c>
      <c r="I38" s="190" t="s">
        <v>299</v>
      </c>
      <c r="J38" s="190" t="s">
        <v>299</v>
      </c>
      <c r="K38" s="530" t="s">
        <v>299</v>
      </c>
      <c r="L38" s="530" t="s">
        <v>299</v>
      </c>
      <c r="M38" s="190" t="s">
        <v>299</v>
      </c>
      <c r="N38" s="190" t="s">
        <v>299</v>
      </c>
      <c r="O38" s="190" t="s">
        <v>299</v>
      </c>
      <c r="P38" s="190"/>
      <c r="Q38" s="190" t="s">
        <v>299</v>
      </c>
      <c r="R38" s="190"/>
      <c r="S38" s="190"/>
      <c r="T38" s="190"/>
      <c r="U38" s="190"/>
      <c r="V38" s="190"/>
      <c r="W38" s="433" t="s">
        <v>299</v>
      </c>
    </row>
    <row r="39" spans="1:24" ht="78" customHeight="1" x14ac:dyDescent="0.25">
      <c r="A39" s="10">
        <f t="shared" si="0"/>
        <v>1</v>
      </c>
      <c r="C39" s="451" t="s">
        <v>353</v>
      </c>
      <c r="D39" s="464" t="s">
        <v>753</v>
      </c>
      <c r="E39" s="6" t="s">
        <v>1002</v>
      </c>
      <c r="F39" s="6" t="s">
        <v>1119</v>
      </c>
      <c r="G39" s="437" t="s">
        <v>54</v>
      </c>
      <c r="H39" s="7" t="s">
        <v>54</v>
      </c>
      <c r="I39" s="7" t="s">
        <v>54</v>
      </c>
      <c r="J39" s="7" t="s">
        <v>54</v>
      </c>
      <c r="K39" s="187"/>
      <c r="L39" s="531"/>
      <c r="M39" s="187"/>
      <c r="N39" s="532">
        <f t="shared" ref="N39:N77" si="1">IF(K39="",0,1)</f>
        <v>0</v>
      </c>
      <c r="O39" s="532">
        <f t="shared" ref="O39:O77" si="2">IF(M39="",0,1)</f>
        <v>0</v>
      </c>
      <c r="P39" s="532">
        <f t="shared" ref="P39:P77" si="3">IF(O39=1,IF(R39="X",1,0),0)</f>
        <v>0</v>
      </c>
      <c r="Q39" s="532">
        <f t="shared" ref="Q39:Q77" si="4">IF(K39="",0,IF(K39="T",1,IF(K39="P",0.5,0)))</f>
        <v>0</v>
      </c>
      <c r="R39" s="532" t="str">
        <f>IF('SYNTHESE-SUMMARY'!$B$25="X",'EGAPE-GRAEP'!G39,IF('SYNTHESE-SUMMARY'!$B$26="X",'EGAPE-GRAEP'!H39,IF('SYNTHESE-SUMMARY'!$B$27="X",'EGAPE-GRAEP'!I39,'EGAPE-GRAEP'!J39)))</f>
        <v>X</v>
      </c>
      <c r="S39" s="532" t="str">
        <f t="shared" ref="S39:S77" si="5">IF(AND($K39="NA",$M39="OK")=TRUE,"",R39)</f>
        <v>X</v>
      </c>
      <c r="T39" s="533">
        <f t="shared" ref="T39:T77" si="6">IF(AND(M39="OK",K39="NA")=TRUE,-1,0)</f>
        <v>0</v>
      </c>
      <c r="U39" s="533" t="str">
        <f t="shared" ref="U39:U77" si="7">IF(AND(R39="X",M39="OK")=TRUE,1,"")</f>
        <v/>
      </c>
      <c r="V39" s="533">
        <f t="shared" ref="V39:V77" si="8">IF(U39=1,T39,0)</f>
        <v>0</v>
      </c>
      <c r="W39" s="526"/>
    </row>
    <row r="40" spans="1:24" ht="181" customHeight="1" x14ac:dyDescent="0.25">
      <c r="A40" s="10">
        <f t="shared" si="0"/>
        <v>1</v>
      </c>
      <c r="C40" s="451" t="s">
        <v>352</v>
      </c>
      <c r="D40" s="464" t="s">
        <v>1199</v>
      </c>
      <c r="E40" s="6" t="s">
        <v>1224</v>
      </c>
      <c r="F40" s="6" t="s">
        <v>1225</v>
      </c>
      <c r="G40" s="437" t="s">
        <v>54</v>
      </c>
      <c r="H40" s="437" t="s">
        <v>54</v>
      </c>
      <c r="I40" s="437" t="s">
        <v>54</v>
      </c>
      <c r="J40" s="7" t="s">
        <v>54</v>
      </c>
      <c r="K40" s="187"/>
      <c r="L40" s="531"/>
      <c r="M40" s="187"/>
      <c r="N40" s="532">
        <f t="shared" si="1"/>
        <v>0</v>
      </c>
      <c r="O40" s="532">
        <f t="shared" si="2"/>
        <v>0</v>
      </c>
      <c r="P40" s="532">
        <f t="shared" si="3"/>
        <v>0</v>
      </c>
      <c r="Q40" s="532">
        <f t="shared" si="4"/>
        <v>0</v>
      </c>
      <c r="R40" s="532" t="str">
        <f>IF('SYNTHESE-SUMMARY'!$B$25="X",'EGAPE-GRAEP'!G40,IF('SYNTHESE-SUMMARY'!$B$26="X",'EGAPE-GRAEP'!H40,IF('SYNTHESE-SUMMARY'!$B$27="X",'EGAPE-GRAEP'!I40,'EGAPE-GRAEP'!J40)))</f>
        <v>X</v>
      </c>
      <c r="S40" s="532" t="str">
        <f t="shared" si="5"/>
        <v>X</v>
      </c>
      <c r="T40" s="533">
        <f t="shared" si="6"/>
        <v>0</v>
      </c>
      <c r="U40" s="533" t="str">
        <f t="shared" si="7"/>
        <v/>
      </c>
      <c r="V40" s="533">
        <f t="shared" si="8"/>
        <v>0</v>
      </c>
      <c r="W40" s="526"/>
    </row>
    <row r="41" spans="1:24" ht="98" customHeight="1" x14ac:dyDescent="0.25">
      <c r="A41" s="10">
        <f t="shared" si="0"/>
        <v>1</v>
      </c>
      <c r="C41" s="451" t="s">
        <v>1235</v>
      </c>
      <c r="D41" s="464" t="s">
        <v>1024</v>
      </c>
      <c r="E41" s="6" t="s">
        <v>1072</v>
      </c>
      <c r="F41" s="6" t="s">
        <v>1120</v>
      </c>
      <c r="G41" s="440" t="s">
        <v>54</v>
      </c>
      <c r="H41" s="14" t="s">
        <v>54</v>
      </c>
      <c r="I41" s="14" t="s">
        <v>54</v>
      </c>
      <c r="J41" s="14" t="s">
        <v>54</v>
      </c>
      <c r="K41" s="187"/>
      <c r="L41" s="531"/>
      <c r="M41" s="187"/>
      <c r="N41" s="532">
        <f t="shared" si="1"/>
        <v>0</v>
      </c>
      <c r="O41" s="532">
        <f t="shared" si="2"/>
        <v>0</v>
      </c>
      <c r="P41" s="532">
        <f t="shared" si="3"/>
        <v>0</v>
      </c>
      <c r="Q41" s="532">
        <f t="shared" si="4"/>
        <v>0</v>
      </c>
      <c r="R41" s="532" t="str">
        <f>IF('SYNTHESE-SUMMARY'!$B$25="X",'EGAPE-GRAEP'!G41,IF('SYNTHESE-SUMMARY'!$B$26="X",'EGAPE-GRAEP'!H41,IF('SYNTHESE-SUMMARY'!$B$27="X",'EGAPE-GRAEP'!I41,'EGAPE-GRAEP'!J41)))</f>
        <v>X</v>
      </c>
      <c r="S41" s="532" t="str">
        <f t="shared" si="5"/>
        <v>X</v>
      </c>
      <c r="T41" s="533">
        <f t="shared" si="6"/>
        <v>0</v>
      </c>
      <c r="U41" s="533" t="str">
        <f t="shared" si="7"/>
        <v/>
      </c>
      <c r="V41" s="533">
        <f t="shared" si="8"/>
        <v>0</v>
      </c>
      <c r="W41" s="526"/>
    </row>
    <row r="42" spans="1:24" ht="60" customHeight="1" x14ac:dyDescent="0.25">
      <c r="A42" s="10">
        <f t="shared" si="0"/>
        <v>1</v>
      </c>
      <c r="C42" s="451" t="s">
        <v>1236</v>
      </c>
      <c r="D42" s="463" t="s">
        <v>752</v>
      </c>
      <c r="E42" s="535" t="s">
        <v>1017</v>
      </c>
      <c r="F42" s="541" t="s">
        <v>1016</v>
      </c>
      <c r="G42" s="437"/>
      <c r="H42" s="437" t="s">
        <v>54</v>
      </c>
      <c r="I42" s="437"/>
      <c r="J42" s="437"/>
      <c r="K42" s="187"/>
      <c r="L42" s="531"/>
      <c r="M42" s="187"/>
      <c r="N42" s="532">
        <f t="shared" si="1"/>
        <v>0</v>
      </c>
      <c r="O42" s="532">
        <f t="shared" si="2"/>
        <v>0</v>
      </c>
      <c r="P42" s="532">
        <f t="shared" si="3"/>
        <v>0</v>
      </c>
      <c r="Q42" s="532">
        <f t="shared" si="4"/>
        <v>0</v>
      </c>
      <c r="R42" s="532">
        <f>IF('SYNTHESE-SUMMARY'!$B$25="X",'EGAPE-GRAEP'!G42,IF('SYNTHESE-SUMMARY'!$B$26="X",'EGAPE-GRAEP'!H42,IF('SYNTHESE-SUMMARY'!$B$27="X",'EGAPE-GRAEP'!I42,'EGAPE-GRAEP'!J42)))</f>
        <v>0</v>
      </c>
      <c r="S42" s="532">
        <f t="shared" si="5"/>
        <v>0</v>
      </c>
      <c r="T42" s="533">
        <f t="shared" si="6"/>
        <v>0</v>
      </c>
      <c r="U42" s="533" t="str">
        <f t="shared" si="7"/>
        <v/>
      </c>
      <c r="V42" s="533">
        <f t="shared" si="8"/>
        <v>0</v>
      </c>
      <c r="W42" s="526"/>
    </row>
    <row r="43" spans="1:24" ht="63" customHeight="1" x14ac:dyDescent="0.25">
      <c r="A43" s="10">
        <f t="shared" si="0"/>
        <v>1</v>
      </c>
      <c r="C43" s="451" t="s">
        <v>351</v>
      </c>
      <c r="D43" s="405"/>
      <c r="E43" s="6" t="s">
        <v>1194</v>
      </c>
      <c r="F43" s="4" t="s">
        <v>1195</v>
      </c>
      <c r="G43" s="441"/>
      <c r="H43" s="414"/>
      <c r="I43" s="437" t="s">
        <v>54</v>
      </c>
      <c r="J43" s="414"/>
      <c r="K43" s="187"/>
      <c r="L43" s="531"/>
      <c r="M43" s="187"/>
      <c r="N43" s="532">
        <f t="shared" si="1"/>
        <v>0</v>
      </c>
      <c r="O43" s="532">
        <f t="shared" si="2"/>
        <v>0</v>
      </c>
      <c r="P43" s="532">
        <f t="shared" si="3"/>
        <v>0</v>
      </c>
      <c r="Q43" s="532">
        <f t="shared" si="4"/>
        <v>0</v>
      </c>
      <c r="R43" s="532">
        <f>IF('SYNTHESE-SUMMARY'!$B$25="X",'EGAPE-GRAEP'!G43,IF('SYNTHESE-SUMMARY'!$B$26="X",'EGAPE-GRAEP'!H43,IF('SYNTHESE-SUMMARY'!$B$27="X",'EGAPE-GRAEP'!I43,'EGAPE-GRAEP'!J43)))</f>
        <v>0</v>
      </c>
      <c r="S43" s="532">
        <f t="shared" si="5"/>
        <v>0</v>
      </c>
      <c r="T43" s="533">
        <f t="shared" si="6"/>
        <v>0</v>
      </c>
      <c r="U43" s="533" t="str">
        <f t="shared" si="7"/>
        <v/>
      </c>
      <c r="V43" s="533">
        <f t="shared" si="8"/>
        <v>0</v>
      </c>
      <c r="W43" s="526"/>
    </row>
    <row r="44" spans="1:24" ht="17.5" x14ac:dyDescent="0.25">
      <c r="A44" s="10">
        <f t="shared" si="0"/>
        <v>0</v>
      </c>
      <c r="C44" s="723" t="s">
        <v>40</v>
      </c>
      <c r="D44" s="724"/>
      <c r="E44" s="724"/>
      <c r="F44" s="537" t="s">
        <v>1021</v>
      </c>
      <c r="G44" s="438" t="s">
        <v>299</v>
      </c>
      <c r="H44" s="21" t="s">
        <v>299</v>
      </c>
      <c r="I44" s="21" t="s">
        <v>299</v>
      </c>
      <c r="J44" s="21" t="s">
        <v>299</v>
      </c>
      <c r="K44" s="529" t="s">
        <v>299</v>
      </c>
      <c r="L44" s="529" t="s">
        <v>299</v>
      </c>
      <c r="M44" s="21" t="s">
        <v>299</v>
      </c>
      <c r="N44" s="21" t="s">
        <v>299</v>
      </c>
      <c r="O44" s="21" t="s">
        <v>299</v>
      </c>
      <c r="P44" s="21"/>
      <c r="Q44" s="21" t="s">
        <v>299</v>
      </c>
      <c r="R44" s="21"/>
      <c r="S44" s="21"/>
      <c r="T44" s="21"/>
      <c r="U44" s="21"/>
      <c r="V44" s="21"/>
      <c r="W44" s="432" t="s">
        <v>299</v>
      </c>
    </row>
    <row r="45" spans="1:24" s="3" customFormat="1" ht="15.75" customHeight="1" x14ac:dyDescent="0.35">
      <c r="A45" s="10">
        <f t="shared" si="0"/>
        <v>0</v>
      </c>
      <c r="C45" s="721" t="s">
        <v>1020</v>
      </c>
      <c r="D45" s="722"/>
      <c r="E45" s="722"/>
      <c r="F45" s="372" t="s">
        <v>1022</v>
      </c>
      <c r="G45" s="439" t="s">
        <v>299</v>
      </c>
      <c r="H45" s="190" t="s">
        <v>299</v>
      </c>
      <c r="I45" s="190" t="s">
        <v>299</v>
      </c>
      <c r="J45" s="190" t="s">
        <v>299</v>
      </c>
      <c r="K45" s="530" t="s">
        <v>299</v>
      </c>
      <c r="L45" s="530" t="s">
        <v>299</v>
      </c>
      <c r="M45" s="190" t="s">
        <v>299</v>
      </c>
      <c r="N45" s="190" t="s">
        <v>299</v>
      </c>
      <c r="O45" s="190" t="s">
        <v>299</v>
      </c>
      <c r="P45" s="190"/>
      <c r="Q45" s="190" t="s">
        <v>299</v>
      </c>
      <c r="R45" s="190"/>
      <c r="S45" s="190"/>
      <c r="T45" s="190"/>
      <c r="U45" s="190"/>
      <c r="V45" s="190"/>
      <c r="W45" s="433" t="s">
        <v>299</v>
      </c>
    </row>
    <row r="46" spans="1:24" ht="200.15" customHeight="1" x14ac:dyDescent="0.25">
      <c r="A46" s="10">
        <f t="shared" si="0"/>
        <v>1</v>
      </c>
      <c r="C46" s="451" t="s">
        <v>350</v>
      </c>
      <c r="D46" s="464" t="s">
        <v>759</v>
      </c>
      <c r="E46" s="4" t="s">
        <v>1018</v>
      </c>
      <c r="F46" s="4" t="s">
        <v>1226</v>
      </c>
      <c r="G46" s="437" t="s">
        <v>54</v>
      </c>
      <c r="H46" s="7" t="s">
        <v>54</v>
      </c>
      <c r="I46" s="7" t="s">
        <v>54</v>
      </c>
      <c r="J46" s="7" t="s">
        <v>54</v>
      </c>
      <c r="K46" s="187"/>
      <c r="L46" s="531"/>
      <c r="M46" s="187"/>
      <c r="N46" s="532">
        <f t="shared" si="1"/>
        <v>0</v>
      </c>
      <c r="O46" s="532">
        <f t="shared" si="2"/>
        <v>0</v>
      </c>
      <c r="P46" s="532">
        <f t="shared" si="3"/>
        <v>0</v>
      </c>
      <c r="Q46" s="532">
        <f t="shared" si="4"/>
        <v>0</v>
      </c>
      <c r="R46" s="532" t="str">
        <f>IF('SYNTHESE-SUMMARY'!$B$25="X",'EGAPE-GRAEP'!G46,IF('SYNTHESE-SUMMARY'!$B$26="X",'EGAPE-GRAEP'!H46,IF('SYNTHESE-SUMMARY'!$B$27="X",'EGAPE-GRAEP'!I46,'EGAPE-GRAEP'!J46)))</f>
        <v>X</v>
      </c>
      <c r="S46" s="532" t="str">
        <f t="shared" si="5"/>
        <v>X</v>
      </c>
      <c r="T46" s="533">
        <f t="shared" si="6"/>
        <v>0</v>
      </c>
      <c r="U46" s="533" t="str">
        <f t="shared" si="7"/>
        <v/>
      </c>
      <c r="V46" s="533">
        <f t="shared" si="8"/>
        <v>0</v>
      </c>
      <c r="W46" s="526"/>
    </row>
    <row r="47" spans="1:24" s="3" customFormat="1" ht="15.75" customHeight="1" x14ac:dyDescent="0.35">
      <c r="A47" s="10">
        <f t="shared" si="0"/>
        <v>0</v>
      </c>
      <c r="C47" s="721" t="s">
        <v>10</v>
      </c>
      <c r="D47" s="722"/>
      <c r="E47" s="722"/>
      <c r="F47" s="372" t="s">
        <v>591</v>
      </c>
      <c r="G47" s="439" t="s">
        <v>299</v>
      </c>
      <c r="H47" s="190" t="s">
        <v>299</v>
      </c>
      <c r="I47" s="190" t="s">
        <v>299</v>
      </c>
      <c r="J47" s="190" t="s">
        <v>299</v>
      </c>
      <c r="K47" s="530" t="s">
        <v>299</v>
      </c>
      <c r="L47" s="530" t="s">
        <v>299</v>
      </c>
      <c r="M47" s="190" t="s">
        <v>299</v>
      </c>
      <c r="N47" s="190" t="s">
        <v>299</v>
      </c>
      <c r="O47" s="190" t="s">
        <v>299</v>
      </c>
      <c r="P47" s="190"/>
      <c r="Q47" s="190" t="s">
        <v>299</v>
      </c>
      <c r="R47" s="190"/>
      <c r="S47" s="190"/>
      <c r="T47" s="190"/>
      <c r="U47" s="190"/>
      <c r="V47" s="190"/>
      <c r="W47" s="433" t="s">
        <v>299</v>
      </c>
    </row>
    <row r="48" spans="1:24" ht="40" customHeight="1" x14ac:dyDescent="0.25">
      <c r="A48" s="10">
        <f t="shared" si="0"/>
        <v>1</v>
      </c>
      <c r="C48" s="451" t="s">
        <v>1237</v>
      </c>
      <c r="D48" s="464" t="s">
        <v>754</v>
      </c>
      <c r="E48" s="8" t="s">
        <v>1019</v>
      </c>
      <c r="F48" s="8" t="s">
        <v>1121</v>
      </c>
      <c r="G48" s="440" t="s">
        <v>54</v>
      </c>
      <c r="H48" s="7" t="s">
        <v>54</v>
      </c>
      <c r="I48" s="14" t="s">
        <v>54</v>
      </c>
      <c r="J48" s="14"/>
      <c r="K48" s="187"/>
      <c r="L48" s="531"/>
      <c r="M48" s="187"/>
      <c r="N48" s="532">
        <f t="shared" si="1"/>
        <v>0</v>
      </c>
      <c r="O48" s="532">
        <f t="shared" si="2"/>
        <v>0</v>
      </c>
      <c r="P48" s="532">
        <f t="shared" si="3"/>
        <v>0</v>
      </c>
      <c r="Q48" s="532">
        <f t="shared" si="4"/>
        <v>0</v>
      </c>
      <c r="R48" s="532">
        <f>IF('SYNTHESE-SUMMARY'!$B$25="X",'EGAPE-GRAEP'!G48,IF('SYNTHESE-SUMMARY'!$B$26="X",'EGAPE-GRAEP'!H48,IF('SYNTHESE-SUMMARY'!$B$27="X",'EGAPE-GRAEP'!I48,'EGAPE-GRAEP'!J48)))</f>
        <v>0</v>
      </c>
      <c r="S48" s="532">
        <f t="shared" si="5"/>
        <v>0</v>
      </c>
      <c r="T48" s="533">
        <f t="shared" si="6"/>
        <v>0</v>
      </c>
      <c r="U48" s="533" t="str">
        <f t="shared" si="7"/>
        <v/>
      </c>
      <c r="V48" s="533">
        <f t="shared" si="8"/>
        <v>0</v>
      </c>
      <c r="W48" s="526"/>
    </row>
    <row r="49" spans="1:23" ht="17.5" x14ac:dyDescent="0.25">
      <c r="A49" s="10">
        <f t="shared" si="0"/>
        <v>0</v>
      </c>
      <c r="C49" s="723" t="s">
        <v>41</v>
      </c>
      <c r="D49" s="724"/>
      <c r="E49" s="724"/>
      <c r="F49" s="371" t="s">
        <v>960</v>
      </c>
      <c r="G49" s="438" t="s">
        <v>299</v>
      </c>
      <c r="H49" s="21" t="s">
        <v>299</v>
      </c>
      <c r="I49" s="21" t="s">
        <v>299</v>
      </c>
      <c r="J49" s="21" t="s">
        <v>299</v>
      </c>
      <c r="K49" s="529" t="s">
        <v>299</v>
      </c>
      <c r="L49" s="529" t="s">
        <v>299</v>
      </c>
      <c r="M49" s="21" t="s">
        <v>299</v>
      </c>
      <c r="N49" s="21" t="s">
        <v>299</v>
      </c>
      <c r="O49" s="21" t="s">
        <v>299</v>
      </c>
      <c r="P49" s="21"/>
      <c r="Q49" s="21" t="s">
        <v>299</v>
      </c>
      <c r="R49" s="21"/>
      <c r="S49" s="21"/>
      <c r="T49" s="21"/>
      <c r="U49" s="21"/>
      <c r="V49" s="21"/>
      <c r="W49" s="432" t="s">
        <v>299</v>
      </c>
    </row>
    <row r="50" spans="1:23" s="3" customFormat="1" ht="15.75" customHeight="1" x14ac:dyDescent="0.35">
      <c r="A50" s="10">
        <f t="shared" si="0"/>
        <v>0</v>
      </c>
      <c r="C50" s="721" t="s">
        <v>11</v>
      </c>
      <c r="D50" s="722"/>
      <c r="E50" s="722"/>
      <c r="F50" s="372" t="s">
        <v>592</v>
      </c>
      <c r="G50" s="439" t="s">
        <v>299</v>
      </c>
      <c r="H50" s="190" t="s">
        <v>299</v>
      </c>
      <c r="I50" s="190" t="s">
        <v>299</v>
      </c>
      <c r="J50" s="190" t="s">
        <v>299</v>
      </c>
      <c r="K50" s="530" t="s">
        <v>299</v>
      </c>
      <c r="L50" s="530" t="s">
        <v>299</v>
      </c>
      <c r="M50" s="190" t="s">
        <v>299</v>
      </c>
      <c r="N50" s="190" t="s">
        <v>299</v>
      </c>
      <c r="O50" s="190" t="s">
        <v>299</v>
      </c>
      <c r="P50" s="190"/>
      <c r="Q50" s="190" t="s">
        <v>299</v>
      </c>
      <c r="R50" s="190"/>
      <c r="S50" s="190"/>
      <c r="T50" s="190"/>
      <c r="U50" s="190"/>
      <c r="V50" s="190"/>
      <c r="W50" s="433" t="s">
        <v>299</v>
      </c>
    </row>
    <row r="51" spans="1:23" ht="215" customHeight="1" x14ac:dyDescent="0.25">
      <c r="A51" s="10">
        <f t="shared" si="0"/>
        <v>1</v>
      </c>
      <c r="C51" s="451" t="s">
        <v>349</v>
      </c>
      <c r="D51" s="464" t="s">
        <v>755</v>
      </c>
      <c r="E51" s="8" t="s">
        <v>1185</v>
      </c>
      <c r="F51" s="8" t="s">
        <v>1227</v>
      </c>
      <c r="G51" s="440" t="s">
        <v>54</v>
      </c>
      <c r="H51" s="14" t="s">
        <v>54</v>
      </c>
      <c r="I51" s="14" t="s">
        <v>54</v>
      </c>
      <c r="J51" s="14" t="s">
        <v>54</v>
      </c>
      <c r="K51" s="187"/>
      <c r="L51" s="531"/>
      <c r="M51" s="187"/>
      <c r="N51" s="532">
        <f t="shared" si="1"/>
        <v>0</v>
      </c>
      <c r="O51" s="532">
        <f t="shared" si="2"/>
        <v>0</v>
      </c>
      <c r="P51" s="532">
        <f t="shared" si="3"/>
        <v>0</v>
      </c>
      <c r="Q51" s="532">
        <f t="shared" si="4"/>
        <v>0</v>
      </c>
      <c r="R51" s="532" t="str">
        <f>IF('SYNTHESE-SUMMARY'!$B$25="X",'EGAPE-GRAEP'!G51,IF('SYNTHESE-SUMMARY'!$B$26="X",'EGAPE-GRAEP'!H51,IF('SYNTHESE-SUMMARY'!$B$27="X",'EGAPE-GRAEP'!I51,'EGAPE-GRAEP'!J51)))</f>
        <v>X</v>
      </c>
      <c r="S51" s="532" t="str">
        <f t="shared" si="5"/>
        <v>X</v>
      </c>
      <c r="T51" s="533">
        <f t="shared" si="6"/>
        <v>0</v>
      </c>
      <c r="U51" s="533" t="str">
        <f t="shared" si="7"/>
        <v/>
      </c>
      <c r="V51" s="533">
        <f t="shared" si="8"/>
        <v>0</v>
      </c>
      <c r="W51" s="526"/>
    </row>
    <row r="52" spans="1:23" ht="236" customHeight="1" x14ac:dyDescent="0.25">
      <c r="A52" s="10">
        <f t="shared" si="0"/>
        <v>1</v>
      </c>
      <c r="C52" s="451" t="s">
        <v>1238</v>
      </c>
      <c r="D52" s="204"/>
      <c r="E52" s="454" t="s">
        <v>1304</v>
      </c>
      <c r="F52" s="454" t="s">
        <v>1305</v>
      </c>
      <c r="G52" s="440" t="s">
        <v>54</v>
      </c>
      <c r="H52" s="14" t="s">
        <v>54</v>
      </c>
      <c r="I52" s="14"/>
      <c r="J52" s="14" t="s">
        <v>54</v>
      </c>
      <c r="K52" s="187"/>
      <c r="L52" s="531"/>
      <c r="M52" s="187"/>
      <c r="N52" s="532">
        <f t="shared" si="1"/>
        <v>0</v>
      </c>
      <c r="O52" s="532">
        <f t="shared" si="2"/>
        <v>0</v>
      </c>
      <c r="P52" s="532">
        <f t="shared" si="3"/>
        <v>0</v>
      </c>
      <c r="Q52" s="532">
        <f t="shared" si="4"/>
        <v>0</v>
      </c>
      <c r="R52" s="532" t="str">
        <f>IF('SYNTHESE-SUMMARY'!$B$25="X",'EGAPE-GRAEP'!G52,IF('SYNTHESE-SUMMARY'!$B$26="X",'EGAPE-GRAEP'!H52,IF('SYNTHESE-SUMMARY'!$B$27="X",'EGAPE-GRAEP'!I52,'EGAPE-GRAEP'!J52)))</f>
        <v>X</v>
      </c>
      <c r="S52" s="532" t="str">
        <f t="shared" si="5"/>
        <v>X</v>
      </c>
      <c r="T52" s="533">
        <f t="shared" si="6"/>
        <v>0</v>
      </c>
      <c r="U52" s="533" t="str">
        <f t="shared" si="7"/>
        <v/>
      </c>
      <c r="V52" s="533">
        <f t="shared" si="8"/>
        <v>0</v>
      </c>
      <c r="W52" s="526"/>
    </row>
    <row r="53" spans="1:23" ht="99.5" customHeight="1" x14ac:dyDescent="0.25">
      <c r="A53" s="10">
        <f t="shared" si="0"/>
        <v>1</v>
      </c>
      <c r="C53" s="451" t="s">
        <v>1239</v>
      </c>
      <c r="D53" s="204"/>
      <c r="E53" s="6" t="s">
        <v>1186</v>
      </c>
      <c r="F53" s="6" t="s">
        <v>1187</v>
      </c>
      <c r="G53" s="440" t="s">
        <v>54</v>
      </c>
      <c r="H53" s="14" t="s">
        <v>54</v>
      </c>
      <c r="I53" s="14"/>
      <c r="J53" s="14" t="s">
        <v>54</v>
      </c>
      <c r="K53" s="187"/>
      <c r="L53" s="531"/>
      <c r="M53" s="187"/>
      <c r="N53" s="532">
        <f t="shared" si="1"/>
        <v>0</v>
      </c>
      <c r="O53" s="532">
        <f t="shared" si="2"/>
        <v>0</v>
      </c>
      <c r="P53" s="532">
        <f t="shared" si="3"/>
        <v>0</v>
      </c>
      <c r="Q53" s="532">
        <f t="shared" si="4"/>
        <v>0</v>
      </c>
      <c r="R53" s="532" t="str">
        <f>IF('SYNTHESE-SUMMARY'!$B$25="X",'EGAPE-GRAEP'!G53,IF('SYNTHESE-SUMMARY'!$B$26="X",'EGAPE-GRAEP'!H53,IF('SYNTHESE-SUMMARY'!$B$27="X",'EGAPE-GRAEP'!I53,'EGAPE-GRAEP'!J53)))</f>
        <v>X</v>
      </c>
      <c r="S53" s="532" t="str">
        <f t="shared" si="5"/>
        <v>X</v>
      </c>
      <c r="T53" s="533">
        <f t="shared" si="6"/>
        <v>0</v>
      </c>
      <c r="U53" s="533" t="str">
        <f t="shared" si="7"/>
        <v/>
      </c>
      <c r="V53" s="533">
        <f t="shared" si="8"/>
        <v>0</v>
      </c>
      <c r="W53" s="526"/>
    </row>
    <row r="54" spans="1:23" ht="70" customHeight="1" x14ac:dyDescent="0.25">
      <c r="A54" s="10">
        <f t="shared" si="0"/>
        <v>1</v>
      </c>
      <c r="C54" s="451" t="s">
        <v>348</v>
      </c>
      <c r="D54" s="204"/>
      <c r="E54" s="6" t="s">
        <v>1188</v>
      </c>
      <c r="F54" s="6" t="s">
        <v>1189</v>
      </c>
      <c r="G54" s="440" t="s">
        <v>54</v>
      </c>
      <c r="H54" s="14" t="s">
        <v>54</v>
      </c>
      <c r="I54" s="14"/>
      <c r="J54" s="14" t="s">
        <v>54</v>
      </c>
      <c r="K54" s="187"/>
      <c r="L54" s="531"/>
      <c r="M54" s="187"/>
      <c r="N54" s="532">
        <f t="shared" si="1"/>
        <v>0</v>
      </c>
      <c r="O54" s="532">
        <f t="shared" si="2"/>
        <v>0</v>
      </c>
      <c r="P54" s="532">
        <f t="shared" si="3"/>
        <v>0</v>
      </c>
      <c r="Q54" s="532">
        <f t="shared" si="4"/>
        <v>0</v>
      </c>
      <c r="R54" s="532" t="str">
        <f>IF('SYNTHESE-SUMMARY'!$B$25="X",'EGAPE-GRAEP'!G54,IF('SYNTHESE-SUMMARY'!$B$26="X",'EGAPE-GRAEP'!H54,IF('SYNTHESE-SUMMARY'!$B$27="X",'EGAPE-GRAEP'!I54,'EGAPE-GRAEP'!J54)))</f>
        <v>X</v>
      </c>
      <c r="S54" s="532" t="str">
        <f t="shared" si="5"/>
        <v>X</v>
      </c>
      <c r="T54" s="533">
        <f t="shared" si="6"/>
        <v>0</v>
      </c>
      <c r="U54" s="533" t="str">
        <f t="shared" si="7"/>
        <v/>
      </c>
      <c r="V54" s="533">
        <f t="shared" si="8"/>
        <v>0</v>
      </c>
      <c r="W54" s="526"/>
    </row>
    <row r="55" spans="1:23" ht="75" x14ac:dyDescent="0.25">
      <c r="A55" s="10">
        <f t="shared" si="0"/>
        <v>1</v>
      </c>
      <c r="C55" s="451" t="s">
        <v>347</v>
      </c>
      <c r="D55" s="204"/>
      <c r="E55" s="6" t="s">
        <v>1190</v>
      </c>
      <c r="F55" s="6" t="s">
        <v>1191</v>
      </c>
      <c r="G55" s="440" t="s">
        <v>54</v>
      </c>
      <c r="H55" s="14" t="s">
        <v>54</v>
      </c>
      <c r="I55" s="14" t="s">
        <v>54</v>
      </c>
      <c r="J55" s="14" t="s">
        <v>54</v>
      </c>
      <c r="K55" s="187"/>
      <c r="L55" s="531"/>
      <c r="M55" s="187"/>
      <c r="N55" s="532">
        <f t="shared" si="1"/>
        <v>0</v>
      </c>
      <c r="O55" s="532">
        <f t="shared" si="2"/>
        <v>0</v>
      </c>
      <c r="P55" s="532">
        <f t="shared" si="3"/>
        <v>0</v>
      </c>
      <c r="Q55" s="532">
        <f t="shared" si="4"/>
        <v>0</v>
      </c>
      <c r="R55" s="532" t="str">
        <f>IF('SYNTHESE-SUMMARY'!$B$25="X",'EGAPE-GRAEP'!G55,IF('SYNTHESE-SUMMARY'!$B$26="X",'EGAPE-GRAEP'!H55,IF('SYNTHESE-SUMMARY'!$B$27="X",'EGAPE-GRAEP'!I55,'EGAPE-GRAEP'!J55)))</f>
        <v>X</v>
      </c>
      <c r="S55" s="532" t="str">
        <f t="shared" si="5"/>
        <v>X</v>
      </c>
      <c r="T55" s="533">
        <f t="shared" si="6"/>
        <v>0</v>
      </c>
      <c r="U55" s="533" t="str">
        <f t="shared" si="7"/>
        <v/>
      </c>
      <c r="V55" s="533">
        <f t="shared" si="8"/>
        <v>0</v>
      </c>
      <c r="W55" s="526"/>
    </row>
    <row r="56" spans="1:23" ht="90" customHeight="1" thickBot="1" x14ac:dyDescent="0.3">
      <c r="A56" s="10">
        <f t="shared" si="0"/>
        <v>1</v>
      </c>
      <c r="C56" s="451" t="s">
        <v>346</v>
      </c>
      <c r="D56" s="204"/>
      <c r="E56" s="6" t="s">
        <v>1192</v>
      </c>
      <c r="F56" s="6" t="s">
        <v>1193</v>
      </c>
      <c r="G56" s="440" t="s">
        <v>54</v>
      </c>
      <c r="H56" s="14" t="s">
        <v>54</v>
      </c>
      <c r="I56" s="14"/>
      <c r="J56" s="14" t="s">
        <v>54</v>
      </c>
      <c r="K56" s="187"/>
      <c r="L56" s="531"/>
      <c r="M56" s="187"/>
      <c r="N56" s="532">
        <f t="shared" si="1"/>
        <v>0</v>
      </c>
      <c r="O56" s="532">
        <f t="shared" si="2"/>
        <v>0</v>
      </c>
      <c r="P56" s="532">
        <f t="shared" si="3"/>
        <v>0</v>
      </c>
      <c r="Q56" s="532">
        <f t="shared" si="4"/>
        <v>0</v>
      </c>
      <c r="R56" s="532" t="str">
        <f>IF('SYNTHESE-SUMMARY'!$B$25="X",'EGAPE-GRAEP'!G56,IF('SYNTHESE-SUMMARY'!$B$26="X",'EGAPE-GRAEP'!H56,IF('SYNTHESE-SUMMARY'!$B$27="X",'EGAPE-GRAEP'!I56,'EGAPE-GRAEP'!J56)))</f>
        <v>X</v>
      </c>
      <c r="S56" s="532" t="str">
        <f t="shared" si="5"/>
        <v>X</v>
      </c>
      <c r="T56" s="533">
        <f t="shared" si="6"/>
        <v>0</v>
      </c>
      <c r="U56" s="533" t="str">
        <f t="shared" si="7"/>
        <v/>
      </c>
      <c r="V56" s="533">
        <f t="shared" si="8"/>
        <v>0</v>
      </c>
      <c r="W56" s="526"/>
    </row>
    <row r="57" spans="1:23" ht="17.5" x14ac:dyDescent="0.25">
      <c r="A57" s="10">
        <f t="shared" si="0"/>
        <v>0</v>
      </c>
      <c r="C57" s="723" t="s">
        <v>42</v>
      </c>
      <c r="D57" s="724"/>
      <c r="E57" s="724"/>
      <c r="F57" s="371" t="s">
        <v>593</v>
      </c>
      <c r="G57" s="438" t="s">
        <v>299</v>
      </c>
      <c r="H57" s="21" t="s">
        <v>299</v>
      </c>
      <c r="I57" s="21" t="s">
        <v>299</v>
      </c>
      <c r="J57" s="21" t="s">
        <v>299</v>
      </c>
      <c r="K57" s="529" t="s">
        <v>299</v>
      </c>
      <c r="L57" s="529" t="s">
        <v>299</v>
      </c>
      <c r="M57" s="21" t="s">
        <v>299</v>
      </c>
      <c r="N57" s="365" t="s">
        <v>299</v>
      </c>
      <c r="O57" s="365" t="s">
        <v>299</v>
      </c>
      <c r="P57" s="365"/>
      <c r="Q57" s="365" t="s">
        <v>299</v>
      </c>
      <c r="R57" s="365"/>
      <c r="S57" s="365"/>
      <c r="T57" s="365"/>
      <c r="U57" s="365"/>
      <c r="V57" s="365"/>
      <c r="W57" s="431"/>
    </row>
    <row r="58" spans="1:23" s="3" customFormat="1" ht="15.75" customHeight="1" x14ac:dyDescent="0.35">
      <c r="A58" s="10">
        <f t="shared" si="0"/>
        <v>0</v>
      </c>
      <c r="C58" s="721" t="s">
        <v>12</v>
      </c>
      <c r="D58" s="722"/>
      <c r="E58" s="722"/>
      <c r="F58" s="372" t="s">
        <v>594</v>
      </c>
      <c r="G58" s="439" t="s">
        <v>299</v>
      </c>
      <c r="H58" s="190" t="s">
        <v>299</v>
      </c>
      <c r="I58" s="190" t="s">
        <v>299</v>
      </c>
      <c r="J58" s="190" t="s">
        <v>299</v>
      </c>
      <c r="K58" s="530" t="s">
        <v>299</v>
      </c>
      <c r="L58" s="530" t="s">
        <v>299</v>
      </c>
      <c r="M58" s="190" t="s">
        <v>299</v>
      </c>
      <c r="N58" s="190" t="s">
        <v>299</v>
      </c>
      <c r="O58" s="190" t="s">
        <v>299</v>
      </c>
      <c r="P58" s="190"/>
      <c r="Q58" s="190" t="s">
        <v>299</v>
      </c>
      <c r="R58" s="190"/>
      <c r="S58" s="190"/>
      <c r="T58" s="190"/>
      <c r="U58" s="190"/>
      <c r="V58" s="190"/>
      <c r="W58" s="433" t="s">
        <v>299</v>
      </c>
    </row>
    <row r="59" spans="1:23" ht="89.5" customHeight="1" x14ac:dyDescent="0.25">
      <c r="A59" s="10">
        <f t="shared" ref="A59" si="9">IF(LEFT(C59,3)="REQ",1,0)</f>
        <v>1</v>
      </c>
      <c r="C59" s="452" t="s">
        <v>345</v>
      </c>
      <c r="D59" s="465" t="s">
        <v>760</v>
      </c>
      <c r="E59" s="406" t="s">
        <v>1090</v>
      </c>
      <c r="F59" s="542" t="s">
        <v>1091</v>
      </c>
      <c r="G59" s="442" t="s">
        <v>54</v>
      </c>
      <c r="H59" s="15" t="s">
        <v>54</v>
      </c>
      <c r="I59" s="16" t="s">
        <v>54</v>
      </c>
      <c r="J59" s="16" t="s">
        <v>54</v>
      </c>
      <c r="K59" s="187"/>
      <c r="L59" s="531"/>
      <c r="M59" s="187"/>
      <c r="N59" s="532">
        <f t="shared" ref="N59" si="10">IF(K59="",0,1)</f>
        <v>0</v>
      </c>
      <c r="O59" s="532">
        <f t="shared" ref="O59" si="11">IF(M59="",0,1)</f>
        <v>0</v>
      </c>
      <c r="P59" s="532">
        <f t="shared" ref="P59" si="12">IF(O59=1,IF(R59="X",1,0),0)</f>
        <v>0</v>
      </c>
      <c r="Q59" s="532">
        <f t="shared" ref="Q59" si="13">IF(K59="",0,IF(K59="T",1,IF(K59="P",0.5,0)))</f>
        <v>0</v>
      </c>
      <c r="R59" s="532" t="str">
        <f>IF('SYNTHESE-SUMMARY'!$B$25="X",'EGAPE-GRAEP'!G59,IF('SYNTHESE-SUMMARY'!$B$26="X",'EGAPE-GRAEP'!H59,IF('SYNTHESE-SUMMARY'!$B$27="X",'EGAPE-GRAEP'!I59,'EGAPE-GRAEP'!J59)))</f>
        <v>X</v>
      </c>
      <c r="S59" s="532" t="str">
        <f t="shared" ref="S59" si="14">IF(AND($K59="NA",$M59="OK")=TRUE,"",R59)</f>
        <v>X</v>
      </c>
      <c r="T59" s="533">
        <f t="shared" ref="T59" si="15">IF(AND(M59="OK",K59="NA")=TRUE,-1,0)</f>
        <v>0</v>
      </c>
      <c r="U59" s="533" t="str">
        <f t="shared" ref="U59" si="16">IF(AND(R59="X",M59="OK")=TRUE,1,"")</f>
        <v/>
      </c>
      <c r="V59" s="533">
        <f t="shared" ref="V59" si="17">IF(U59=1,T59,0)</f>
        <v>0</v>
      </c>
      <c r="W59" s="526"/>
    </row>
    <row r="60" spans="1:23" ht="39" x14ac:dyDescent="0.25">
      <c r="A60" s="10">
        <f t="shared" ref="A60" si="18">IF(LEFT(C60,3)="REQ",1,0)</f>
        <v>1</v>
      </c>
      <c r="C60" s="452" t="s">
        <v>344</v>
      </c>
      <c r="D60" s="465" t="s">
        <v>760</v>
      </c>
      <c r="E60" s="406" t="s">
        <v>1026</v>
      </c>
      <c r="F60" s="542" t="s">
        <v>1122</v>
      </c>
      <c r="G60" s="442" t="s">
        <v>54</v>
      </c>
      <c r="H60" s="15" t="s">
        <v>54</v>
      </c>
      <c r="I60" s="16" t="s">
        <v>54</v>
      </c>
      <c r="J60" s="16" t="s">
        <v>54</v>
      </c>
      <c r="K60" s="187"/>
      <c r="L60" s="531"/>
      <c r="M60" s="187"/>
      <c r="N60" s="532">
        <f t="shared" ref="N60" si="19">IF(K60="",0,1)</f>
        <v>0</v>
      </c>
      <c r="O60" s="532">
        <f t="shared" ref="O60" si="20">IF(M60="",0,1)</f>
        <v>0</v>
      </c>
      <c r="P60" s="532">
        <f t="shared" ref="P60" si="21">IF(O60=1,IF(R60="X",1,0),0)</f>
        <v>0</v>
      </c>
      <c r="Q60" s="532">
        <f t="shared" ref="Q60" si="22">IF(K60="",0,IF(K60="T",1,IF(K60="P",0.5,0)))</f>
        <v>0</v>
      </c>
      <c r="R60" s="532" t="str">
        <f>IF('SYNTHESE-SUMMARY'!$B$25="X",'EGAPE-GRAEP'!G60,IF('SYNTHESE-SUMMARY'!$B$26="X",'EGAPE-GRAEP'!H60,IF('SYNTHESE-SUMMARY'!$B$27="X",'EGAPE-GRAEP'!I60,'EGAPE-GRAEP'!J60)))</f>
        <v>X</v>
      </c>
      <c r="S60" s="532" t="str">
        <f t="shared" ref="S60" si="23">IF(AND($K60="NA",$M60="OK")=TRUE,"",R60)</f>
        <v>X</v>
      </c>
      <c r="T60" s="533">
        <f t="shared" ref="T60" si="24">IF(AND(M60="OK",K60="NA")=TRUE,-1,0)</f>
        <v>0</v>
      </c>
      <c r="U60" s="533" t="str">
        <f t="shared" ref="U60" si="25">IF(AND(R60="X",M60="OK")=TRUE,1,"")</f>
        <v/>
      </c>
      <c r="V60" s="533">
        <f t="shared" ref="V60" si="26">IF(U60=1,T60,0)</f>
        <v>0</v>
      </c>
      <c r="W60" s="526"/>
    </row>
    <row r="61" spans="1:23" ht="65" customHeight="1" x14ac:dyDescent="0.25">
      <c r="A61" s="10">
        <f t="shared" ref="A61" si="27">IF(LEFT(C61,3)="REQ",1,0)</f>
        <v>1</v>
      </c>
      <c r="C61" s="452" t="s">
        <v>343</v>
      </c>
      <c r="D61" s="465" t="s">
        <v>760</v>
      </c>
      <c r="E61" s="406" t="s">
        <v>1092</v>
      </c>
      <c r="F61" s="542" t="s">
        <v>1123</v>
      </c>
      <c r="G61" s="442" t="s">
        <v>54</v>
      </c>
      <c r="H61" s="15" t="s">
        <v>54</v>
      </c>
      <c r="I61" s="16" t="s">
        <v>54</v>
      </c>
      <c r="J61" s="16" t="s">
        <v>54</v>
      </c>
      <c r="K61" s="187"/>
      <c r="L61" s="531"/>
      <c r="M61" s="187"/>
      <c r="N61" s="532">
        <f t="shared" ref="N61" si="28">IF(K61="",0,1)</f>
        <v>0</v>
      </c>
      <c r="O61" s="532">
        <f t="shared" ref="O61" si="29">IF(M61="",0,1)</f>
        <v>0</v>
      </c>
      <c r="P61" s="532">
        <f t="shared" ref="P61" si="30">IF(O61=1,IF(R61="X",1,0),0)</f>
        <v>0</v>
      </c>
      <c r="Q61" s="532">
        <f t="shared" ref="Q61" si="31">IF(K61="",0,IF(K61="T",1,IF(K61="P",0.5,0)))</f>
        <v>0</v>
      </c>
      <c r="R61" s="532" t="str">
        <f>IF('SYNTHESE-SUMMARY'!$B$25="X",'EGAPE-GRAEP'!G61,IF('SYNTHESE-SUMMARY'!$B$26="X",'EGAPE-GRAEP'!H61,IF('SYNTHESE-SUMMARY'!$B$27="X",'EGAPE-GRAEP'!I61,'EGAPE-GRAEP'!J61)))</f>
        <v>X</v>
      </c>
      <c r="S61" s="532" t="str">
        <f t="shared" ref="S61" si="32">IF(AND($K61="NA",$M61="OK")=TRUE,"",R61)</f>
        <v>X</v>
      </c>
      <c r="T61" s="533">
        <f t="shared" ref="T61" si="33">IF(AND(M61="OK",K61="NA")=TRUE,-1,0)</f>
        <v>0</v>
      </c>
      <c r="U61" s="533" t="str">
        <f t="shared" ref="U61" si="34">IF(AND(R61="X",M61="OK")=TRUE,1,"")</f>
        <v/>
      </c>
      <c r="V61" s="533">
        <f t="shared" ref="V61" si="35">IF(U61=1,T61,0)</f>
        <v>0</v>
      </c>
      <c r="W61" s="526"/>
    </row>
    <row r="62" spans="1:23" ht="80" customHeight="1" x14ac:dyDescent="0.25">
      <c r="A62" s="10">
        <f t="shared" ref="A62" si="36">IF(LEFT(C62,3)="REQ",1,0)</f>
        <v>1</v>
      </c>
      <c r="C62" s="452" t="s">
        <v>342</v>
      </c>
      <c r="D62" s="465" t="s">
        <v>760</v>
      </c>
      <c r="E62" s="406" t="s">
        <v>989</v>
      </c>
      <c r="F62" s="542" t="s">
        <v>990</v>
      </c>
      <c r="G62" s="443" t="s">
        <v>54</v>
      </c>
      <c r="H62" s="369" t="s">
        <v>54</v>
      </c>
      <c r="I62" s="368" t="s">
        <v>54</v>
      </c>
      <c r="J62" s="368" t="s">
        <v>54</v>
      </c>
      <c r="K62" s="187"/>
      <c r="L62" s="531"/>
      <c r="M62" s="187"/>
      <c r="N62" s="532">
        <f t="shared" ref="N62" si="37">IF(K62="",0,1)</f>
        <v>0</v>
      </c>
      <c r="O62" s="532">
        <f t="shared" ref="O62" si="38">IF(M62="",0,1)</f>
        <v>0</v>
      </c>
      <c r="P62" s="532">
        <f t="shared" ref="P62" si="39">IF(O62=1,IF(R62="X",1,0),0)</f>
        <v>0</v>
      </c>
      <c r="Q62" s="532">
        <f t="shared" ref="Q62" si="40">IF(K62="",0,IF(K62="T",1,IF(K62="P",0.5,0)))</f>
        <v>0</v>
      </c>
      <c r="R62" s="532" t="str">
        <f>IF('SYNTHESE-SUMMARY'!$B$25="X",'EGAPE-GRAEP'!G62,IF('SYNTHESE-SUMMARY'!$B$26="X",'EGAPE-GRAEP'!H62,IF('SYNTHESE-SUMMARY'!$B$27="X",'EGAPE-GRAEP'!I62,'EGAPE-GRAEP'!J62)))</f>
        <v>X</v>
      </c>
      <c r="S62" s="532" t="str">
        <f t="shared" ref="S62" si="41">IF(AND($K62="NA",$M62="OK")=TRUE,"",R62)</f>
        <v>X</v>
      </c>
      <c r="T62" s="533">
        <f t="shared" ref="T62" si="42">IF(AND(M62="OK",K62="NA")=TRUE,-1,0)</f>
        <v>0</v>
      </c>
      <c r="U62" s="533" t="str">
        <f t="shared" ref="U62" si="43">IF(AND(R62="X",M62="OK")=TRUE,1,"")</f>
        <v/>
      </c>
      <c r="V62" s="533">
        <f t="shared" ref="V62" si="44">IF(U62=1,T62,0)</f>
        <v>0</v>
      </c>
      <c r="W62" s="526"/>
    </row>
    <row r="63" spans="1:23" ht="141.5" customHeight="1" x14ac:dyDescent="0.25">
      <c r="A63" s="10">
        <f t="shared" ref="A63" si="45">IF(LEFT(C63,3)="REQ",1,0)</f>
        <v>1</v>
      </c>
      <c r="C63" s="452" t="s">
        <v>341</v>
      </c>
      <c r="D63" s="465" t="s">
        <v>760</v>
      </c>
      <c r="E63" s="542" t="s">
        <v>1093</v>
      </c>
      <c r="F63" s="546" t="s">
        <v>1124</v>
      </c>
      <c r="G63" s="437" t="s">
        <v>54</v>
      </c>
      <c r="H63" s="7" t="s">
        <v>54</v>
      </c>
      <c r="I63" s="7" t="s">
        <v>54</v>
      </c>
      <c r="J63" s="7" t="s">
        <v>54</v>
      </c>
      <c r="K63" s="187"/>
      <c r="L63" s="531"/>
      <c r="M63" s="187"/>
      <c r="N63" s="532">
        <f t="shared" ref="N63" si="46">IF(K63="",0,1)</f>
        <v>0</v>
      </c>
      <c r="O63" s="532">
        <f t="shared" ref="O63" si="47">IF(M63="",0,1)</f>
        <v>0</v>
      </c>
      <c r="P63" s="532">
        <f t="shared" ref="P63" si="48">IF(O63=1,IF(R63="X",1,0),0)</f>
        <v>0</v>
      </c>
      <c r="Q63" s="532">
        <f t="shared" ref="Q63" si="49">IF(K63="",0,IF(K63="T",1,IF(K63="P",0.5,0)))</f>
        <v>0</v>
      </c>
      <c r="R63" s="532" t="str">
        <f>IF('SYNTHESE-SUMMARY'!$B$25="X",'EGAPE-GRAEP'!G63,IF('SYNTHESE-SUMMARY'!$B$26="X",'EGAPE-GRAEP'!H63,IF('SYNTHESE-SUMMARY'!$B$27="X",'EGAPE-GRAEP'!I63,'EGAPE-GRAEP'!J63)))</f>
        <v>X</v>
      </c>
      <c r="S63" s="532" t="str">
        <f t="shared" ref="S63" si="50">IF(AND($K63="NA",$M63="OK")=TRUE,"",R63)</f>
        <v>X</v>
      </c>
      <c r="T63" s="533">
        <f t="shared" ref="T63" si="51">IF(AND(M63="OK",K63="NA")=TRUE,-1,0)</f>
        <v>0</v>
      </c>
      <c r="U63" s="533" t="str">
        <f t="shared" ref="U63" si="52">IF(AND(R63="X",M63="OK")=TRUE,1,"")</f>
        <v/>
      </c>
      <c r="V63" s="533">
        <f t="shared" ref="V63" si="53">IF(U63=1,T63,0)</f>
        <v>0</v>
      </c>
      <c r="W63" s="526"/>
    </row>
    <row r="64" spans="1:23" ht="17.5" x14ac:dyDescent="0.25">
      <c r="A64" s="10">
        <f t="shared" si="0"/>
        <v>0</v>
      </c>
      <c r="C64" s="723" t="s">
        <v>43</v>
      </c>
      <c r="D64" s="724"/>
      <c r="E64" s="724"/>
      <c r="F64" s="373" t="s">
        <v>595</v>
      </c>
      <c r="G64" s="438" t="s">
        <v>299</v>
      </c>
      <c r="H64" s="21" t="s">
        <v>299</v>
      </c>
      <c r="I64" s="21" t="s">
        <v>299</v>
      </c>
      <c r="J64" s="21" t="s">
        <v>299</v>
      </c>
      <c r="K64" s="529" t="s">
        <v>299</v>
      </c>
      <c r="L64" s="529" t="s">
        <v>299</v>
      </c>
      <c r="M64" s="21" t="s">
        <v>299</v>
      </c>
      <c r="N64" s="21" t="s">
        <v>299</v>
      </c>
      <c r="O64" s="21" t="s">
        <v>299</v>
      </c>
      <c r="P64" s="21"/>
      <c r="Q64" s="21" t="s">
        <v>299</v>
      </c>
      <c r="R64" s="21"/>
      <c r="S64" s="21"/>
      <c r="T64" s="21"/>
      <c r="U64" s="21"/>
      <c r="V64" s="21"/>
      <c r="W64" s="432" t="s">
        <v>299</v>
      </c>
    </row>
    <row r="65" spans="1:23" s="3" customFormat="1" ht="15.75" customHeight="1" x14ac:dyDescent="0.35">
      <c r="A65" s="10">
        <f t="shared" si="0"/>
        <v>0</v>
      </c>
      <c r="C65" s="721" t="s">
        <v>296</v>
      </c>
      <c r="D65" s="722"/>
      <c r="E65" s="722"/>
      <c r="F65" s="372" t="s">
        <v>596</v>
      </c>
      <c r="G65" s="439" t="s">
        <v>299</v>
      </c>
      <c r="H65" s="190" t="s">
        <v>299</v>
      </c>
      <c r="I65" s="190" t="s">
        <v>299</v>
      </c>
      <c r="J65" s="190" t="s">
        <v>299</v>
      </c>
      <c r="K65" s="530" t="s">
        <v>299</v>
      </c>
      <c r="L65" s="530" t="s">
        <v>299</v>
      </c>
      <c r="M65" s="190" t="s">
        <v>299</v>
      </c>
      <c r="N65" s="190" t="s">
        <v>299</v>
      </c>
      <c r="O65" s="190" t="s">
        <v>299</v>
      </c>
      <c r="P65" s="190"/>
      <c r="Q65" s="190" t="s">
        <v>299</v>
      </c>
      <c r="R65" s="190"/>
      <c r="S65" s="190"/>
      <c r="T65" s="190"/>
      <c r="U65" s="190"/>
      <c r="V65" s="190"/>
      <c r="W65" s="433" t="s">
        <v>299</v>
      </c>
    </row>
    <row r="66" spans="1:23" ht="90" customHeight="1" x14ac:dyDescent="0.25">
      <c r="A66" s="10">
        <f t="shared" si="0"/>
        <v>1</v>
      </c>
      <c r="C66" s="452" t="s">
        <v>340</v>
      </c>
      <c r="D66" s="465" t="s">
        <v>757</v>
      </c>
      <c r="E66" s="6" t="s">
        <v>1027</v>
      </c>
      <c r="F66" s="6" t="s">
        <v>1126</v>
      </c>
      <c r="G66" s="442" t="s">
        <v>54</v>
      </c>
      <c r="H66" s="15" t="s">
        <v>54</v>
      </c>
      <c r="I66" s="16" t="s">
        <v>54</v>
      </c>
      <c r="J66" s="16" t="s">
        <v>54</v>
      </c>
      <c r="K66" s="187"/>
      <c r="L66" s="531"/>
      <c r="M66" s="187"/>
      <c r="N66" s="532">
        <f t="shared" si="1"/>
        <v>0</v>
      </c>
      <c r="O66" s="532">
        <f t="shared" si="2"/>
        <v>0</v>
      </c>
      <c r="P66" s="532">
        <f t="shared" si="3"/>
        <v>0</v>
      </c>
      <c r="Q66" s="532">
        <f t="shared" si="4"/>
        <v>0</v>
      </c>
      <c r="R66" s="532" t="str">
        <f>IF('SYNTHESE-SUMMARY'!$B$25="X",'EGAPE-GRAEP'!G66,IF('SYNTHESE-SUMMARY'!$B$26="X",'EGAPE-GRAEP'!H66,IF('SYNTHESE-SUMMARY'!$B$27="X",'EGAPE-GRAEP'!I66,'EGAPE-GRAEP'!J66)))</f>
        <v>X</v>
      </c>
      <c r="S66" s="532" t="str">
        <f t="shared" si="5"/>
        <v>X</v>
      </c>
      <c r="T66" s="533">
        <f t="shared" si="6"/>
        <v>0</v>
      </c>
      <c r="U66" s="533" t="str">
        <f t="shared" si="7"/>
        <v/>
      </c>
      <c r="V66" s="533">
        <f t="shared" si="8"/>
        <v>0</v>
      </c>
      <c r="W66" s="526"/>
    </row>
    <row r="67" spans="1:23" ht="117" customHeight="1" x14ac:dyDescent="0.25">
      <c r="A67" s="10">
        <f t="shared" si="0"/>
        <v>1</v>
      </c>
      <c r="C67" s="452" t="s">
        <v>339</v>
      </c>
      <c r="D67" s="465" t="s">
        <v>1025</v>
      </c>
      <c r="E67" s="6" t="s">
        <v>1023</v>
      </c>
      <c r="F67" s="407" t="s">
        <v>1125</v>
      </c>
      <c r="G67" s="437" t="s">
        <v>54</v>
      </c>
      <c r="H67" s="437" t="s">
        <v>54</v>
      </c>
      <c r="I67" s="437" t="s">
        <v>54</v>
      </c>
      <c r="J67" s="437" t="s">
        <v>54</v>
      </c>
      <c r="K67" s="187"/>
      <c r="L67" s="531"/>
      <c r="M67" s="187"/>
      <c r="N67" s="532">
        <f t="shared" si="1"/>
        <v>0</v>
      </c>
      <c r="O67" s="532">
        <f t="shared" si="2"/>
        <v>0</v>
      </c>
      <c r="P67" s="532">
        <f t="shared" si="3"/>
        <v>0</v>
      </c>
      <c r="Q67" s="532">
        <f t="shared" si="4"/>
        <v>0</v>
      </c>
      <c r="R67" s="532" t="str">
        <f>IF('SYNTHESE-SUMMARY'!$B$25="X",'EGAPE-GRAEP'!G67,IF('SYNTHESE-SUMMARY'!$B$26="X",'EGAPE-GRAEP'!H67,IF('SYNTHESE-SUMMARY'!$B$27="X",'EGAPE-GRAEP'!I67,'EGAPE-GRAEP'!J67)))</f>
        <v>X</v>
      </c>
      <c r="S67" s="532" t="str">
        <f t="shared" si="5"/>
        <v>X</v>
      </c>
      <c r="T67" s="533">
        <f t="shared" si="6"/>
        <v>0</v>
      </c>
      <c r="U67" s="533" t="str">
        <f t="shared" si="7"/>
        <v/>
      </c>
      <c r="V67" s="533">
        <f t="shared" si="8"/>
        <v>0</v>
      </c>
      <c r="W67" s="526"/>
    </row>
    <row r="68" spans="1:23" ht="17.5" x14ac:dyDescent="0.25">
      <c r="A68" s="10"/>
      <c r="C68" s="729" t="s">
        <v>954</v>
      </c>
      <c r="D68" s="730"/>
      <c r="E68" s="730"/>
      <c r="F68" s="545" t="s">
        <v>955</v>
      </c>
      <c r="G68" s="438" t="s">
        <v>299</v>
      </c>
      <c r="H68" s="21" t="s">
        <v>299</v>
      </c>
      <c r="I68" s="21" t="s">
        <v>299</v>
      </c>
      <c r="J68" s="21" t="s">
        <v>299</v>
      </c>
      <c r="K68" s="529" t="s">
        <v>299</v>
      </c>
      <c r="L68" s="529" t="s">
        <v>299</v>
      </c>
      <c r="M68" s="21" t="s">
        <v>299</v>
      </c>
      <c r="N68" s="21" t="s">
        <v>299</v>
      </c>
      <c r="O68" s="21" t="s">
        <v>299</v>
      </c>
      <c r="P68" s="21"/>
      <c r="Q68" s="21" t="s">
        <v>299</v>
      </c>
      <c r="R68" s="21"/>
      <c r="S68" s="21"/>
      <c r="T68" s="21"/>
      <c r="U68" s="21"/>
      <c r="V68" s="21"/>
      <c r="W68" s="432" t="s">
        <v>299</v>
      </c>
    </row>
    <row r="69" spans="1:23" ht="318" customHeight="1" x14ac:dyDescent="0.25">
      <c r="A69" s="10">
        <v>1</v>
      </c>
      <c r="C69" s="452" t="s">
        <v>956</v>
      </c>
      <c r="D69" s="465" t="s">
        <v>775</v>
      </c>
      <c r="E69" s="4" t="s">
        <v>1206</v>
      </c>
      <c r="F69" s="4" t="s">
        <v>1207</v>
      </c>
      <c r="G69" s="437" t="s">
        <v>54</v>
      </c>
      <c r="H69" s="437" t="s">
        <v>54</v>
      </c>
      <c r="I69" s="437" t="s">
        <v>54</v>
      </c>
      <c r="J69" s="437" t="s">
        <v>54</v>
      </c>
      <c r="K69" s="538"/>
      <c r="L69" s="531"/>
      <c r="M69" s="187"/>
      <c r="N69" s="532">
        <f t="shared" ref="N69:N71" si="54">IF(K69="",0,1)</f>
        <v>0</v>
      </c>
      <c r="O69" s="532">
        <f t="shared" ref="O69:O71" si="55">IF(M69="",0,1)</f>
        <v>0</v>
      </c>
      <c r="P69" s="532">
        <f t="shared" ref="P69:P71" si="56">IF(O69=1,IF(R69="X",1,0),0)</f>
        <v>0</v>
      </c>
      <c r="Q69" s="532">
        <f t="shared" ref="Q69:Q71" si="57">IF(K69="",0,IF(K69="T",1,IF(K69="P",0.5,0)))</f>
        <v>0</v>
      </c>
      <c r="R69" s="532" t="str">
        <f>IF('SYNTHESE-SUMMARY'!$B$25="X",'EGAPE-GRAEP'!G69,IF('SYNTHESE-SUMMARY'!$B$26="X",'EGAPE-GRAEP'!H69,IF('SYNTHESE-SUMMARY'!$B$27="X",'EGAPE-GRAEP'!I69,'EGAPE-GRAEP'!J69)))</f>
        <v>X</v>
      </c>
      <c r="S69" s="532" t="str">
        <f t="shared" ref="S69:S71" si="58">IF(AND($K69="NA",$M69="OK")=TRUE,"",R69)</f>
        <v>X</v>
      </c>
      <c r="T69" s="533">
        <f t="shared" ref="T69:T71" si="59">IF(AND(M69="OK",K69="NA")=TRUE,-1,0)</f>
        <v>0</v>
      </c>
      <c r="U69" s="533" t="str">
        <f t="shared" ref="U69:U71" si="60">IF(AND(R69="X",M69="OK")=TRUE,1,"")</f>
        <v/>
      </c>
      <c r="V69" s="533">
        <f t="shared" ref="V69:V71" si="61">IF(U69=1,T69,0)</f>
        <v>0</v>
      </c>
      <c r="W69" s="526"/>
    </row>
    <row r="70" spans="1:23" ht="212.5" x14ac:dyDescent="0.25">
      <c r="A70" s="10">
        <v>1</v>
      </c>
      <c r="C70" s="452" t="s">
        <v>957</v>
      </c>
      <c r="D70" s="465" t="s">
        <v>776</v>
      </c>
      <c r="E70" s="4" t="s">
        <v>1049</v>
      </c>
      <c r="F70" s="4" t="s">
        <v>1228</v>
      </c>
      <c r="G70" s="437" t="s">
        <v>54</v>
      </c>
      <c r="H70" s="437" t="s">
        <v>54</v>
      </c>
      <c r="I70" s="437" t="s">
        <v>54</v>
      </c>
      <c r="J70" s="437" t="s">
        <v>54</v>
      </c>
      <c r="K70" s="538"/>
      <c r="L70" s="531"/>
      <c r="M70" s="187"/>
      <c r="N70" s="532">
        <f t="shared" si="54"/>
        <v>0</v>
      </c>
      <c r="O70" s="532">
        <f t="shared" si="55"/>
        <v>0</v>
      </c>
      <c r="P70" s="532">
        <f t="shared" si="56"/>
        <v>0</v>
      </c>
      <c r="Q70" s="532">
        <f t="shared" si="57"/>
        <v>0</v>
      </c>
      <c r="R70" s="532" t="str">
        <f>IF('SYNTHESE-SUMMARY'!$B$25="X",'EGAPE-GRAEP'!G70,IF('SYNTHESE-SUMMARY'!$B$26="X",'EGAPE-GRAEP'!H70,IF('SYNTHESE-SUMMARY'!$B$27="X",'EGAPE-GRAEP'!I70,'EGAPE-GRAEP'!J70)))</f>
        <v>X</v>
      </c>
      <c r="S70" s="532" t="str">
        <f t="shared" si="58"/>
        <v>X</v>
      </c>
      <c r="T70" s="533">
        <f t="shared" si="59"/>
        <v>0</v>
      </c>
      <c r="U70" s="533" t="str">
        <f t="shared" si="60"/>
        <v/>
      </c>
      <c r="V70" s="533">
        <f t="shared" si="61"/>
        <v>0</v>
      </c>
      <c r="W70" s="526"/>
    </row>
    <row r="71" spans="1:23" ht="26" x14ac:dyDescent="0.25">
      <c r="A71" s="10">
        <v>1</v>
      </c>
      <c r="C71" s="452" t="s">
        <v>958</v>
      </c>
      <c r="D71" s="465" t="s">
        <v>776</v>
      </c>
      <c r="E71" s="6" t="s">
        <v>1050</v>
      </c>
      <c r="F71" s="6" t="s">
        <v>1127</v>
      </c>
      <c r="G71" s="442" t="s">
        <v>54</v>
      </c>
      <c r="H71" s="16" t="s">
        <v>54</v>
      </c>
      <c r="I71" s="16" t="s">
        <v>54</v>
      </c>
      <c r="J71" s="16" t="s">
        <v>54</v>
      </c>
      <c r="K71" s="538"/>
      <c r="L71" s="531"/>
      <c r="M71" s="187"/>
      <c r="N71" s="532">
        <f t="shared" si="54"/>
        <v>0</v>
      </c>
      <c r="O71" s="532">
        <f t="shared" si="55"/>
        <v>0</v>
      </c>
      <c r="P71" s="532">
        <f t="shared" si="56"/>
        <v>0</v>
      </c>
      <c r="Q71" s="532">
        <f t="shared" si="57"/>
        <v>0</v>
      </c>
      <c r="R71" s="532" t="str">
        <f>IF('SYNTHESE-SUMMARY'!$B$25="X",'EGAPE-GRAEP'!G71,IF('SYNTHESE-SUMMARY'!$B$26="X",'EGAPE-GRAEP'!H71,IF('SYNTHESE-SUMMARY'!$B$27="X",'EGAPE-GRAEP'!I71,'EGAPE-GRAEP'!J71)))</f>
        <v>X</v>
      </c>
      <c r="S71" s="532" t="str">
        <f t="shared" si="58"/>
        <v>X</v>
      </c>
      <c r="T71" s="533">
        <f t="shared" si="59"/>
        <v>0</v>
      </c>
      <c r="U71" s="533" t="str">
        <f t="shared" si="60"/>
        <v/>
      </c>
      <c r="V71" s="533">
        <f t="shared" si="61"/>
        <v>0</v>
      </c>
      <c r="W71" s="526"/>
    </row>
    <row r="72" spans="1:23" ht="18" customHeight="1" x14ac:dyDescent="0.25">
      <c r="A72" s="10">
        <f t="shared" si="0"/>
        <v>0</v>
      </c>
      <c r="C72" s="723" t="s">
        <v>44</v>
      </c>
      <c r="D72" s="724"/>
      <c r="E72" s="724"/>
      <c r="F72" s="385" t="s">
        <v>597</v>
      </c>
      <c r="G72" s="438" t="s">
        <v>299</v>
      </c>
      <c r="H72" s="21" t="s">
        <v>299</v>
      </c>
      <c r="I72" s="21" t="s">
        <v>299</v>
      </c>
      <c r="J72" s="21" t="s">
        <v>299</v>
      </c>
      <c r="K72" s="529" t="s">
        <v>299</v>
      </c>
      <c r="L72" s="529" t="s">
        <v>299</v>
      </c>
      <c r="M72" s="21" t="s">
        <v>299</v>
      </c>
      <c r="N72" s="21" t="s">
        <v>299</v>
      </c>
      <c r="O72" s="21" t="s">
        <v>299</v>
      </c>
      <c r="P72" s="21"/>
      <c r="Q72" s="21" t="s">
        <v>299</v>
      </c>
      <c r="R72" s="21"/>
      <c r="S72" s="21"/>
      <c r="T72" s="21"/>
      <c r="U72" s="21"/>
      <c r="V72" s="21"/>
      <c r="W72" s="432" t="s">
        <v>299</v>
      </c>
    </row>
    <row r="73" spans="1:23" ht="17.5" x14ac:dyDescent="0.25">
      <c r="A73" s="10">
        <f t="shared" si="0"/>
        <v>0</v>
      </c>
      <c r="C73" s="723" t="s">
        <v>45</v>
      </c>
      <c r="D73" s="724"/>
      <c r="E73" s="724"/>
      <c r="F73" s="371" t="s">
        <v>598</v>
      </c>
      <c r="G73" s="438" t="s">
        <v>299</v>
      </c>
      <c r="H73" s="21" t="s">
        <v>299</v>
      </c>
      <c r="I73" s="21" t="s">
        <v>299</v>
      </c>
      <c r="J73" s="21" t="s">
        <v>299</v>
      </c>
      <c r="K73" s="529" t="s">
        <v>299</v>
      </c>
      <c r="L73" s="529" t="s">
        <v>299</v>
      </c>
      <c r="M73" s="21" t="s">
        <v>299</v>
      </c>
      <c r="N73" s="21" t="s">
        <v>299</v>
      </c>
      <c r="O73" s="21" t="s">
        <v>299</v>
      </c>
      <c r="P73" s="21"/>
      <c r="Q73" s="21" t="s">
        <v>299</v>
      </c>
      <c r="R73" s="21"/>
      <c r="S73" s="21"/>
      <c r="T73" s="21"/>
      <c r="U73" s="21"/>
      <c r="V73" s="21"/>
      <c r="W73" s="432" t="s">
        <v>299</v>
      </c>
    </row>
    <row r="74" spans="1:23" s="3" customFormat="1" ht="15.75" customHeight="1" x14ac:dyDescent="0.35">
      <c r="A74" s="10">
        <f t="shared" si="0"/>
        <v>0</v>
      </c>
      <c r="C74" s="721" t="s">
        <v>13</v>
      </c>
      <c r="D74" s="722"/>
      <c r="E74" s="722"/>
      <c r="F74" s="372" t="s">
        <v>599</v>
      </c>
      <c r="G74" s="439" t="s">
        <v>299</v>
      </c>
      <c r="H74" s="190" t="s">
        <v>299</v>
      </c>
      <c r="I74" s="190" t="s">
        <v>299</v>
      </c>
      <c r="J74" s="190" t="s">
        <v>299</v>
      </c>
      <c r="K74" s="530" t="s">
        <v>299</v>
      </c>
      <c r="L74" s="530" t="s">
        <v>299</v>
      </c>
      <c r="M74" s="190" t="s">
        <v>299</v>
      </c>
      <c r="N74" s="190" t="s">
        <v>299</v>
      </c>
      <c r="O74" s="190" t="s">
        <v>299</v>
      </c>
      <c r="P74" s="190"/>
      <c r="Q74" s="190" t="s">
        <v>299</v>
      </c>
      <c r="R74" s="190"/>
      <c r="S74" s="190"/>
      <c r="T74" s="190"/>
      <c r="U74" s="190"/>
      <c r="V74" s="190"/>
      <c r="W74" s="433" t="s">
        <v>299</v>
      </c>
    </row>
    <row r="75" spans="1:23" ht="210" customHeight="1" x14ac:dyDescent="0.25">
      <c r="A75" s="10">
        <f t="shared" si="0"/>
        <v>1</v>
      </c>
      <c r="C75" s="452" t="s">
        <v>338</v>
      </c>
      <c r="D75" s="466" t="s">
        <v>758</v>
      </c>
      <c r="E75" s="6" t="s">
        <v>1073</v>
      </c>
      <c r="F75" s="6" t="s">
        <v>1128</v>
      </c>
      <c r="G75" s="442"/>
      <c r="H75" s="15" t="s">
        <v>54</v>
      </c>
      <c r="I75" s="16" t="s">
        <v>54</v>
      </c>
      <c r="J75" s="15"/>
      <c r="K75" s="187"/>
      <c r="L75" s="531"/>
      <c r="M75" s="187"/>
      <c r="N75" s="532">
        <f t="shared" si="1"/>
        <v>0</v>
      </c>
      <c r="O75" s="532">
        <f t="shared" si="2"/>
        <v>0</v>
      </c>
      <c r="P75" s="532">
        <f t="shared" si="3"/>
        <v>0</v>
      </c>
      <c r="Q75" s="532">
        <f t="shared" si="4"/>
        <v>0</v>
      </c>
      <c r="R75" s="532">
        <f>IF('SYNTHESE-SUMMARY'!$B$25="X",'EGAPE-GRAEP'!G75,IF('SYNTHESE-SUMMARY'!$B$26="X",'EGAPE-GRAEP'!H75,IF('SYNTHESE-SUMMARY'!$B$27="X",'EGAPE-GRAEP'!I75,'EGAPE-GRAEP'!J75)))</f>
        <v>0</v>
      </c>
      <c r="S75" s="532">
        <f t="shared" si="5"/>
        <v>0</v>
      </c>
      <c r="T75" s="533">
        <f t="shared" si="6"/>
        <v>0</v>
      </c>
      <c r="U75" s="533" t="str">
        <f t="shared" si="7"/>
        <v/>
      </c>
      <c r="V75" s="533">
        <f t="shared" si="8"/>
        <v>0</v>
      </c>
      <c r="W75" s="526"/>
    </row>
    <row r="76" spans="1:23" s="3" customFormat="1" ht="15.75" customHeight="1" x14ac:dyDescent="0.35">
      <c r="A76" s="10">
        <f t="shared" si="0"/>
        <v>0</v>
      </c>
      <c r="C76" s="721" t="s">
        <v>14</v>
      </c>
      <c r="D76" s="722"/>
      <c r="E76" s="722"/>
      <c r="F76" s="372" t="s">
        <v>600</v>
      </c>
      <c r="G76" s="439" t="s">
        <v>299</v>
      </c>
      <c r="H76" s="190" t="s">
        <v>299</v>
      </c>
      <c r="I76" s="190" t="s">
        <v>299</v>
      </c>
      <c r="J76" s="190" t="s">
        <v>299</v>
      </c>
      <c r="K76" s="530" t="s">
        <v>299</v>
      </c>
      <c r="L76" s="530" t="s">
        <v>299</v>
      </c>
      <c r="M76" s="190" t="s">
        <v>299</v>
      </c>
      <c r="N76" s="190" t="s">
        <v>299</v>
      </c>
      <c r="O76" s="190" t="s">
        <v>299</v>
      </c>
      <c r="P76" s="190"/>
      <c r="Q76" s="190" t="s">
        <v>299</v>
      </c>
      <c r="R76" s="190"/>
      <c r="S76" s="190"/>
      <c r="T76" s="190"/>
      <c r="U76" s="190"/>
      <c r="V76" s="190"/>
      <c r="W76" s="433" t="s">
        <v>299</v>
      </c>
    </row>
    <row r="77" spans="1:23" ht="40" customHeight="1" x14ac:dyDescent="0.25">
      <c r="A77" s="10">
        <f t="shared" si="0"/>
        <v>1</v>
      </c>
      <c r="C77" s="452" t="s">
        <v>337</v>
      </c>
      <c r="D77" s="465" t="s">
        <v>761</v>
      </c>
      <c r="E77" s="536" t="s">
        <v>1051</v>
      </c>
      <c r="F77" s="408" t="s">
        <v>1129</v>
      </c>
      <c r="G77" s="437" t="s">
        <v>54</v>
      </c>
      <c r="H77" s="5" t="s">
        <v>54</v>
      </c>
      <c r="I77" s="7" t="s">
        <v>54</v>
      </c>
      <c r="J77" s="7" t="s">
        <v>54</v>
      </c>
      <c r="K77" s="187"/>
      <c r="L77" s="531"/>
      <c r="M77" s="187"/>
      <c r="N77" s="532">
        <f t="shared" si="1"/>
        <v>0</v>
      </c>
      <c r="O77" s="532">
        <f t="shared" si="2"/>
        <v>0</v>
      </c>
      <c r="P77" s="532">
        <f t="shared" si="3"/>
        <v>0</v>
      </c>
      <c r="Q77" s="532">
        <f t="shared" si="4"/>
        <v>0</v>
      </c>
      <c r="R77" s="532" t="str">
        <f>IF('SYNTHESE-SUMMARY'!$B$25="X",'EGAPE-GRAEP'!G77,IF('SYNTHESE-SUMMARY'!$B$26="X",'EGAPE-GRAEP'!H77,IF('SYNTHESE-SUMMARY'!$B$27="X",'EGAPE-GRAEP'!I77,'EGAPE-GRAEP'!J77)))</f>
        <v>X</v>
      </c>
      <c r="S77" s="532" t="str">
        <f t="shared" si="5"/>
        <v>X</v>
      </c>
      <c r="T77" s="533">
        <f t="shared" si="6"/>
        <v>0</v>
      </c>
      <c r="U77" s="533" t="str">
        <f t="shared" si="7"/>
        <v/>
      </c>
      <c r="V77" s="533">
        <f t="shared" si="8"/>
        <v>0</v>
      </c>
      <c r="W77" s="526"/>
    </row>
    <row r="78" spans="1:23" ht="17.5" x14ac:dyDescent="0.25">
      <c r="A78" s="10">
        <f t="shared" si="0"/>
        <v>0</v>
      </c>
      <c r="C78" s="723" t="s">
        <v>395</v>
      </c>
      <c r="D78" s="724"/>
      <c r="E78" s="724"/>
      <c r="F78" s="371" t="s">
        <v>638</v>
      </c>
      <c r="G78" s="438" t="s">
        <v>299</v>
      </c>
      <c r="H78" s="21" t="s">
        <v>299</v>
      </c>
      <c r="I78" s="21" t="s">
        <v>299</v>
      </c>
      <c r="J78" s="21" t="s">
        <v>299</v>
      </c>
      <c r="K78" s="529" t="s">
        <v>299</v>
      </c>
      <c r="L78" s="529" t="s">
        <v>299</v>
      </c>
      <c r="M78" s="21" t="s">
        <v>299</v>
      </c>
      <c r="N78" s="21" t="s">
        <v>299</v>
      </c>
      <c r="O78" s="21" t="s">
        <v>299</v>
      </c>
      <c r="P78" s="21"/>
      <c r="Q78" s="21" t="s">
        <v>299</v>
      </c>
      <c r="R78" s="21"/>
      <c r="S78" s="21"/>
      <c r="T78" s="21"/>
      <c r="U78" s="21"/>
      <c r="V78" s="21"/>
      <c r="W78" s="432" t="s">
        <v>299</v>
      </c>
    </row>
    <row r="79" spans="1:23" s="3" customFormat="1" ht="15.75" customHeight="1" x14ac:dyDescent="0.35">
      <c r="A79" s="10">
        <f t="shared" si="0"/>
        <v>0</v>
      </c>
      <c r="C79" s="721" t="s">
        <v>1028</v>
      </c>
      <c r="D79" s="722"/>
      <c r="E79" s="722"/>
      <c r="F79" s="372" t="s">
        <v>1029</v>
      </c>
      <c r="G79" s="439" t="s">
        <v>299</v>
      </c>
      <c r="H79" s="190" t="s">
        <v>299</v>
      </c>
      <c r="I79" s="190" t="s">
        <v>299</v>
      </c>
      <c r="J79" s="190" t="s">
        <v>299</v>
      </c>
      <c r="K79" s="530" t="s">
        <v>299</v>
      </c>
      <c r="L79" s="530" t="s">
        <v>299</v>
      </c>
      <c r="M79" s="190" t="s">
        <v>299</v>
      </c>
      <c r="N79" s="190" t="s">
        <v>299</v>
      </c>
      <c r="O79" s="190" t="s">
        <v>299</v>
      </c>
      <c r="P79" s="190"/>
      <c r="Q79" s="190" t="s">
        <v>299</v>
      </c>
      <c r="R79" s="190"/>
      <c r="S79" s="190"/>
      <c r="T79" s="190"/>
      <c r="U79" s="190"/>
      <c r="V79" s="190"/>
      <c r="W79" s="433" t="s">
        <v>299</v>
      </c>
    </row>
    <row r="80" spans="1:23" ht="184.5" customHeight="1" x14ac:dyDescent="0.25">
      <c r="A80" s="10">
        <v>1</v>
      </c>
      <c r="C80" s="540" t="s">
        <v>336</v>
      </c>
      <c r="D80" s="465" t="s">
        <v>762</v>
      </c>
      <c r="E80" s="454" t="s">
        <v>1074</v>
      </c>
      <c r="F80" s="548" t="s">
        <v>1130</v>
      </c>
      <c r="G80" s="446" t="s">
        <v>54</v>
      </c>
      <c r="H80" s="413" t="s">
        <v>54</v>
      </c>
      <c r="I80" s="412"/>
      <c r="J80" s="413" t="s">
        <v>54</v>
      </c>
      <c r="K80" s="538"/>
      <c r="L80" s="531"/>
      <c r="M80" s="187"/>
      <c r="N80" s="532">
        <f t="shared" ref="N80" si="62">IF(K80="",0,1)</f>
        <v>0</v>
      </c>
      <c r="O80" s="532">
        <f t="shared" ref="O80" si="63">IF(M80="",0,1)</f>
        <v>0</v>
      </c>
      <c r="P80" s="532">
        <f t="shared" ref="P80" si="64">IF(O80=1,IF(R80="X",1,0),0)</f>
        <v>0</v>
      </c>
      <c r="Q80" s="532">
        <f t="shared" ref="Q80" si="65">IF(K80="",0,IF(K80="T",1,IF(K80="P",0.5,0)))</f>
        <v>0</v>
      </c>
      <c r="R80" s="532" t="str">
        <f>IF('SYNTHESE-SUMMARY'!$B$25="X",'EGAPE-GRAEP'!G80,IF('SYNTHESE-SUMMARY'!$B$26="X",'EGAPE-GRAEP'!H80,IF('SYNTHESE-SUMMARY'!$B$27="X",'EGAPE-GRAEP'!I80,'EGAPE-GRAEP'!J80)))</f>
        <v>X</v>
      </c>
      <c r="S80" s="532" t="str">
        <f t="shared" ref="S80" si="66">IF(AND($K80="NA",$M80="OK")=TRUE,"",R80)</f>
        <v>X</v>
      </c>
      <c r="T80" s="533">
        <f t="shared" ref="T80" si="67">IF(AND(M80="OK",K80="NA")=TRUE,-1,0)</f>
        <v>0</v>
      </c>
      <c r="U80" s="533" t="str">
        <f t="shared" ref="U80" si="68">IF(AND(R80="X",M80="OK")=TRUE,1,"")</f>
        <v/>
      </c>
      <c r="V80" s="533">
        <f t="shared" ref="V80" si="69">IF(U80=1,T80,0)</f>
        <v>0</v>
      </c>
      <c r="W80" s="526"/>
    </row>
    <row r="81" spans="1:23" s="3" customFormat="1" ht="15.75" customHeight="1" x14ac:dyDescent="0.35">
      <c r="A81" s="10">
        <f t="shared" si="0"/>
        <v>0</v>
      </c>
      <c r="C81" s="721" t="s">
        <v>1030</v>
      </c>
      <c r="D81" s="722"/>
      <c r="E81" s="722"/>
      <c r="F81" s="372" t="s">
        <v>1031</v>
      </c>
      <c r="G81" s="439" t="s">
        <v>299</v>
      </c>
      <c r="H81" s="190" t="s">
        <v>299</v>
      </c>
      <c r="I81" s="190" t="s">
        <v>299</v>
      </c>
      <c r="J81" s="190" t="s">
        <v>299</v>
      </c>
      <c r="K81" s="530" t="s">
        <v>299</v>
      </c>
      <c r="L81" s="530" t="s">
        <v>299</v>
      </c>
      <c r="M81" s="190" t="s">
        <v>299</v>
      </c>
      <c r="N81" s="190" t="s">
        <v>299</v>
      </c>
      <c r="O81" s="190" t="s">
        <v>299</v>
      </c>
      <c r="P81" s="190"/>
      <c r="Q81" s="190" t="s">
        <v>299</v>
      </c>
      <c r="R81" s="190"/>
      <c r="S81" s="190"/>
      <c r="T81" s="190"/>
      <c r="U81" s="190"/>
      <c r="V81" s="190"/>
      <c r="W81" s="433" t="s">
        <v>299</v>
      </c>
    </row>
    <row r="82" spans="1:23" ht="195.5" customHeight="1" x14ac:dyDescent="0.25">
      <c r="A82" s="10">
        <v>1</v>
      </c>
      <c r="C82" s="452" t="s">
        <v>1240</v>
      </c>
      <c r="D82" s="465" t="s">
        <v>763</v>
      </c>
      <c r="E82" s="543" t="s">
        <v>1269</v>
      </c>
      <c r="F82" s="544" t="s">
        <v>1270</v>
      </c>
      <c r="G82" s="16" t="s">
        <v>54</v>
      </c>
      <c r="H82" s="16" t="s">
        <v>54</v>
      </c>
      <c r="I82" s="16" t="s">
        <v>54</v>
      </c>
      <c r="J82" s="16" t="s">
        <v>54</v>
      </c>
      <c r="K82" s="538"/>
      <c r="L82" s="531"/>
      <c r="M82" s="187"/>
      <c r="N82" s="532">
        <f t="shared" ref="N82:N116" si="70">IF(K82="",0,1)</f>
        <v>0</v>
      </c>
      <c r="O82" s="532">
        <f t="shared" ref="O82:O116" si="71">IF(M82="",0,1)</f>
        <v>0</v>
      </c>
      <c r="P82" s="532">
        <f t="shared" ref="P82:P116" si="72">IF(O82=1,IF(R82="X",1,0),0)</f>
        <v>0</v>
      </c>
      <c r="Q82" s="532">
        <f t="shared" ref="Q82:Q116" si="73">IF(K82="",0,IF(K82="T",1,IF(K82="P",0.5,0)))</f>
        <v>0</v>
      </c>
      <c r="R82" s="532" t="str">
        <f>IF('SYNTHESE-SUMMARY'!$B$25="X",'EGAPE-GRAEP'!G82,IF('SYNTHESE-SUMMARY'!$B$26="X",'EGAPE-GRAEP'!H82,IF('SYNTHESE-SUMMARY'!$B$27="X",'EGAPE-GRAEP'!I82,'EGAPE-GRAEP'!J82)))</f>
        <v>X</v>
      </c>
      <c r="S82" s="532" t="str">
        <f t="shared" ref="S82:S116" si="74">IF(AND($K82="NA",$M82="OK")=TRUE,"",R82)</f>
        <v>X</v>
      </c>
      <c r="T82" s="533">
        <f t="shared" ref="T82:T116" si="75">IF(AND(M82="OK",K82="NA")=TRUE,-1,0)</f>
        <v>0</v>
      </c>
      <c r="U82" s="533" t="str">
        <f t="shared" ref="U82:U116" si="76">IF(AND(R82="X",M82="OK")=TRUE,1,"")</f>
        <v/>
      </c>
      <c r="V82" s="533">
        <f t="shared" ref="V82:V116" si="77">IF(U82=1,T82,0)</f>
        <v>0</v>
      </c>
      <c r="W82" s="526"/>
    </row>
    <row r="83" spans="1:23" s="2" customFormat="1" ht="36.75" customHeight="1" x14ac:dyDescent="0.25">
      <c r="A83" s="10">
        <f t="shared" ref="A83:A118" si="78">IF(LEFT(C83,3)="REQ",1,0)</f>
        <v>0</v>
      </c>
      <c r="C83" s="725" t="s">
        <v>953</v>
      </c>
      <c r="D83" s="728"/>
      <c r="E83" s="728"/>
      <c r="F83" s="539" t="s">
        <v>601</v>
      </c>
      <c r="G83" s="438" t="s">
        <v>299</v>
      </c>
      <c r="H83" s="21" t="s">
        <v>299</v>
      </c>
      <c r="I83" s="21" t="s">
        <v>299</v>
      </c>
      <c r="J83" s="21" t="s">
        <v>299</v>
      </c>
      <c r="K83" s="529" t="s">
        <v>299</v>
      </c>
      <c r="L83" s="529" t="s">
        <v>299</v>
      </c>
      <c r="M83" s="21" t="s">
        <v>299</v>
      </c>
      <c r="N83" s="21" t="s">
        <v>299</v>
      </c>
      <c r="O83" s="21" t="s">
        <v>299</v>
      </c>
      <c r="P83" s="21"/>
      <c r="Q83" s="21" t="s">
        <v>299</v>
      </c>
      <c r="R83" s="21"/>
      <c r="S83" s="21"/>
      <c r="T83" s="21"/>
      <c r="U83" s="21"/>
      <c r="V83" s="21"/>
      <c r="W83" s="432" t="s">
        <v>299</v>
      </c>
    </row>
    <row r="84" spans="1:23" s="3" customFormat="1" ht="15.75" customHeight="1" x14ac:dyDescent="0.35">
      <c r="A84" s="10">
        <f t="shared" si="78"/>
        <v>0</v>
      </c>
      <c r="C84" s="727" t="s">
        <v>15</v>
      </c>
      <c r="D84" s="726"/>
      <c r="E84" s="726"/>
      <c r="F84" s="372" t="s">
        <v>602</v>
      </c>
      <c r="G84" s="439" t="s">
        <v>299</v>
      </c>
      <c r="H84" s="190" t="s">
        <v>299</v>
      </c>
      <c r="I84" s="190" t="s">
        <v>299</v>
      </c>
      <c r="J84" s="190" t="s">
        <v>299</v>
      </c>
      <c r="K84" s="530" t="s">
        <v>299</v>
      </c>
      <c r="L84" s="530" t="s">
        <v>299</v>
      </c>
      <c r="M84" s="190" t="s">
        <v>299</v>
      </c>
      <c r="N84" s="190" t="s">
        <v>299</v>
      </c>
      <c r="O84" s="190" t="s">
        <v>299</v>
      </c>
      <c r="P84" s="190"/>
      <c r="Q84" s="190" t="s">
        <v>299</v>
      </c>
      <c r="R84" s="190"/>
      <c r="S84" s="190"/>
      <c r="T84" s="190"/>
      <c r="U84" s="190"/>
      <c r="V84" s="190"/>
      <c r="W84" s="433" t="s">
        <v>299</v>
      </c>
    </row>
    <row r="85" spans="1:23" ht="70" customHeight="1" x14ac:dyDescent="0.25">
      <c r="A85" s="10">
        <f t="shared" si="78"/>
        <v>1</v>
      </c>
      <c r="C85" s="452" t="s">
        <v>335</v>
      </c>
      <c r="D85" s="465" t="s">
        <v>398</v>
      </c>
      <c r="E85" s="6" t="s">
        <v>1234</v>
      </c>
      <c r="F85" s="6" t="s">
        <v>1211</v>
      </c>
      <c r="G85" s="442" t="s">
        <v>54</v>
      </c>
      <c r="H85" s="15" t="s">
        <v>54</v>
      </c>
      <c r="I85" s="16" t="s">
        <v>54</v>
      </c>
      <c r="J85" s="16" t="s">
        <v>54</v>
      </c>
      <c r="K85" s="187"/>
      <c r="L85" s="531"/>
      <c r="M85" s="187"/>
      <c r="N85" s="532">
        <f t="shared" si="70"/>
        <v>0</v>
      </c>
      <c r="O85" s="532">
        <f t="shared" si="71"/>
        <v>0</v>
      </c>
      <c r="P85" s="532">
        <f t="shared" si="72"/>
        <v>0</v>
      </c>
      <c r="Q85" s="532">
        <f t="shared" si="73"/>
        <v>0</v>
      </c>
      <c r="R85" s="532" t="str">
        <f>IF('SYNTHESE-SUMMARY'!$B$25="X",'EGAPE-GRAEP'!G85,IF('SYNTHESE-SUMMARY'!$B$26="X",'EGAPE-GRAEP'!H85,IF('SYNTHESE-SUMMARY'!$B$27="X",'EGAPE-GRAEP'!I85,'EGAPE-GRAEP'!J85)))</f>
        <v>X</v>
      </c>
      <c r="S85" s="532" t="str">
        <f t="shared" si="74"/>
        <v>X</v>
      </c>
      <c r="T85" s="533">
        <f t="shared" si="75"/>
        <v>0</v>
      </c>
      <c r="U85" s="533" t="str">
        <f t="shared" si="76"/>
        <v/>
      </c>
      <c r="V85" s="533">
        <f t="shared" si="77"/>
        <v>0</v>
      </c>
      <c r="W85" s="526"/>
    </row>
    <row r="86" spans="1:23" ht="50.15" customHeight="1" x14ac:dyDescent="0.25">
      <c r="A86" s="10">
        <f t="shared" si="78"/>
        <v>1</v>
      </c>
      <c r="C86" s="452" t="s">
        <v>334</v>
      </c>
      <c r="D86" s="465" t="s">
        <v>292</v>
      </c>
      <c r="E86" s="6" t="s">
        <v>1212</v>
      </c>
      <c r="F86" s="4" t="s">
        <v>1213</v>
      </c>
      <c r="G86" s="437" t="s">
        <v>54</v>
      </c>
      <c r="H86" s="7" t="s">
        <v>54</v>
      </c>
      <c r="I86" s="7" t="s">
        <v>54</v>
      </c>
      <c r="J86" s="7"/>
      <c r="K86" s="187"/>
      <c r="L86" s="531"/>
      <c r="M86" s="187"/>
      <c r="N86" s="532">
        <f t="shared" si="70"/>
        <v>0</v>
      </c>
      <c r="O86" s="532">
        <f t="shared" si="71"/>
        <v>0</v>
      </c>
      <c r="P86" s="532">
        <f t="shared" si="72"/>
        <v>0</v>
      </c>
      <c r="Q86" s="532">
        <f t="shared" si="73"/>
        <v>0</v>
      </c>
      <c r="R86" s="532">
        <f>IF('SYNTHESE-SUMMARY'!$B$25="X",'EGAPE-GRAEP'!G86,IF('SYNTHESE-SUMMARY'!$B$26="X",'EGAPE-GRAEP'!H86,IF('SYNTHESE-SUMMARY'!$B$27="X",'EGAPE-GRAEP'!I86,'EGAPE-GRAEP'!J86)))</f>
        <v>0</v>
      </c>
      <c r="S86" s="532">
        <f t="shared" si="74"/>
        <v>0</v>
      </c>
      <c r="T86" s="533">
        <f t="shared" si="75"/>
        <v>0</v>
      </c>
      <c r="U86" s="533" t="str">
        <f t="shared" si="76"/>
        <v/>
      </c>
      <c r="V86" s="533">
        <f t="shared" si="77"/>
        <v>0</v>
      </c>
      <c r="W86" s="526"/>
    </row>
    <row r="87" spans="1:23" s="24" customFormat="1" ht="50.15" customHeight="1" x14ac:dyDescent="0.25">
      <c r="A87" s="10">
        <f t="shared" si="78"/>
        <v>1</v>
      </c>
      <c r="C87" s="452" t="s">
        <v>333</v>
      </c>
      <c r="D87" s="465" t="s">
        <v>293</v>
      </c>
      <c r="E87" s="6" t="s">
        <v>1052</v>
      </c>
      <c r="F87" s="6" t="s">
        <v>1003</v>
      </c>
      <c r="G87" s="442" t="s">
        <v>54</v>
      </c>
      <c r="H87" s="16" t="s">
        <v>54</v>
      </c>
      <c r="I87" s="16"/>
      <c r="J87" s="16" t="s">
        <v>54</v>
      </c>
      <c r="K87" s="187"/>
      <c r="L87" s="531"/>
      <c r="M87" s="187"/>
      <c r="N87" s="532">
        <f t="shared" si="70"/>
        <v>0</v>
      </c>
      <c r="O87" s="532">
        <f t="shared" si="71"/>
        <v>0</v>
      </c>
      <c r="P87" s="532">
        <f t="shared" si="72"/>
        <v>0</v>
      </c>
      <c r="Q87" s="532">
        <f t="shared" si="73"/>
        <v>0</v>
      </c>
      <c r="R87" s="532" t="str">
        <f>IF('SYNTHESE-SUMMARY'!$B$25="X",'EGAPE-GRAEP'!G87,IF('SYNTHESE-SUMMARY'!$B$26="X",'EGAPE-GRAEP'!H87,IF('SYNTHESE-SUMMARY'!$B$27="X",'EGAPE-GRAEP'!I87,'EGAPE-GRAEP'!J87)))</f>
        <v>X</v>
      </c>
      <c r="S87" s="532" t="str">
        <f t="shared" si="74"/>
        <v>X</v>
      </c>
      <c r="T87" s="533">
        <f t="shared" si="75"/>
        <v>0</v>
      </c>
      <c r="U87" s="533" t="str">
        <f t="shared" si="76"/>
        <v/>
      </c>
      <c r="V87" s="533">
        <f t="shared" si="77"/>
        <v>0</v>
      </c>
      <c r="W87" s="526"/>
    </row>
    <row r="88" spans="1:23" ht="50.15" customHeight="1" x14ac:dyDescent="0.25">
      <c r="A88" s="10">
        <f t="shared" si="78"/>
        <v>1</v>
      </c>
      <c r="C88" s="452" t="s">
        <v>332</v>
      </c>
      <c r="D88" s="465" t="s">
        <v>764</v>
      </c>
      <c r="E88" s="6" t="s">
        <v>973</v>
      </c>
      <c r="F88" s="8" t="s">
        <v>1131</v>
      </c>
      <c r="G88" s="437" t="s">
        <v>54</v>
      </c>
      <c r="H88" s="7" t="s">
        <v>54</v>
      </c>
      <c r="I88" s="7" t="s">
        <v>54</v>
      </c>
      <c r="J88" s="7"/>
      <c r="K88" s="187"/>
      <c r="L88" s="531"/>
      <c r="M88" s="187"/>
      <c r="N88" s="532">
        <f t="shared" si="70"/>
        <v>0</v>
      </c>
      <c r="O88" s="532">
        <f t="shared" si="71"/>
        <v>0</v>
      </c>
      <c r="P88" s="532">
        <f t="shared" si="72"/>
        <v>0</v>
      </c>
      <c r="Q88" s="532">
        <f t="shared" si="73"/>
        <v>0</v>
      </c>
      <c r="R88" s="532">
        <f>IF('SYNTHESE-SUMMARY'!$B$25="X",'EGAPE-GRAEP'!G88,IF('SYNTHESE-SUMMARY'!$B$26="X",'EGAPE-GRAEP'!H88,IF('SYNTHESE-SUMMARY'!$B$27="X",'EGAPE-GRAEP'!I88,'EGAPE-GRAEP'!J88)))</f>
        <v>0</v>
      </c>
      <c r="S88" s="532">
        <f t="shared" si="74"/>
        <v>0</v>
      </c>
      <c r="T88" s="533">
        <f t="shared" si="75"/>
        <v>0</v>
      </c>
      <c r="U88" s="533" t="str">
        <f t="shared" si="76"/>
        <v/>
      </c>
      <c r="V88" s="533">
        <f t="shared" si="77"/>
        <v>0</v>
      </c>
      <c r="W88" s="526"/>
    </row>
    <row r="89" spans="1:23" s="3" customFormat="1" ht="15.75" customHeight="1" x14ac:dyDescent="0.35">
      <c r="A89" s="10">
        <f t="shared" si="78"/>
        <v>0</v>
      </c>
      <c r="C89" s="727" t="s">
        <v>16</v>
      </c>
      <c r="D89" s="726"/>
      <c r="E89" s="726"/>
      <c r="F89" s="372" t="s">
        <v>603</v>
      </c>
      <c r="G89" s="439" t="s">
        <v>299</v>
      </c>
      <c r="H89" s="190" t="s">
        <v>299</v>
      </c>
      <c r="I89" s="190" t="s">
        <v>299</v>
      </c>
      <c r="J89" s="190" t="s">
        <v>299</v>
      </c>
      <c r="K89" s="530" t="s">
        <v>299</v>
      </c>
      <c r="L89" s="530" t="s">
        <v>299</v>
      </c>
      <c r="M89" s="190" t="s">
        <v>299</v>
      </c>
      <c r="N89" s="190" t="s">
        <v>299</v>
      </c>
      <c r="O89" s="190" t="s">
        <v>299</v>
      </c>
      <c r="P89" s="190"/>
      <c r="Q89" s="190" t="s">
        <v>299</v>
      </c>
      <c r="R89" s="190"/>
      <c r="S89" s="190"/>
      <c r="T89" s="190"/>
      <c r="U89" s="190"/>
      <c r="V89" s="190"/>
      <c r="W89" s="433" t="s">
        <v>299</v>
      </c>
    </row>
    <row r="90" spans="1:23" ht="140.15" customHeight="1" x14ac:dyDescent="0.25">
      <c r="A90" s="10">
        <f t="shared" si="78"/>
        <v>1</v>
      </c>
      <c r="C90" s="452" t="s">
        <v>331</v>
      </c>
      <c r="D90" s="465" t="s">
        <v>765</v>
      </c>
      <c r="E90" s="6" t="s">
        <v>974</v>
      </c>
      <c r="F90" s="6" t="s">
        <v>1132</v>
      </c>
      <c r="G90" s="437" t="s">
        <v>54</v>
      </c>
      <c r="H90" s="7" t="s">
        <v>54</v>
      </c>
      <c r="I90" s="7" t="s">
        <v>54</v>
      </c>
      <c r="J90" s="7" t="s">
        <v>54</v>
      </c>
      <c r="K90" s="187"/>
      <c r="L90" s="531"/>
      <c r="M90" s="187"/>
      <c r="N90" s="532">
        <f t="shared" si="70"/>
        <v>0</v>
      </c>
      <c r="O90" s="532">
        <f t="shared" si="71"/>
        <v>0</v>
      </c>
      <c r="P90" s="532">
        <f t="shared" si="72"/>
        <v>0</v>
      </c>
      <c r="Q90" s="532">
        <f t="shared" si="73"/>
        <v>0</v>
      </c>
      <c r="R90" s="532" t="str">
        <f>IF('SYNTHESE-SUMMARY'!$B$25="X",'EGAPE-GRAEP'!G90,IF('SYNTHESE-SUMMARY'!$B$26="X",'EGAPE-GRAEP'!H90,IF('SYNTHESE-SUMMARY'!$B$27="X",'EGAPE-GRAEP'!I90,'EGAPE-GRAEP'!J90)))</f>
        <v>X</v>
      </c>
      <c r="S90" s="532" t="str">
        <f t="shared" si="74"/>
        <v>X</v>
      </c>
      <c r="T90" s="533">
        <f t="shared" si="75"/>
        <v>0</v>
      </c>
      <c r="U90" s="533" t="str">
        <f t="shared" si="76"/>
        <v/>
      </c>
      <c r="V90" s="533">
        <f t="shared" si="77"/>
        <v>0</v>
      </c>
      <c r="W90" s="526"/>
    </row>
    <row r="91" spans="1:23" s="3" customFormat="1" ht="15.75" customHeight="1" x14ac:dyDescent="0.35">
      <c r="A91" s="10">
        <f t="shared" si="78"/>
        <v>0</v>
      </c>
      <c r="C91" s="727" t="s">
        <v>17</v>
      </c>
      <c r="D91" s="726"/>
      <c r="E91" s="726"/>
      <c r="F91" s="372" t="s">
        <v>604</v>
      </c>
      <c r="G91" s="439" t="s">
        <v>299</v>
      </c>
      <c r="H91" s="190" t="s">
        <v>299</v>
      </c>
      <c r="I91" s="190" t="s">
        <v>299</v>
      </c>
      <c r="J91" s="190" t="s">
        <v>299</v>
      </c>
      <c r="K91" s="530" t="s">
        <v>299</v>
      </c>
      <c r="L91" s="530" t="s">
        <v>299</v>
      </c>
      <c r="M91" s="190" t="s">
        <v>299</v>
      </c>
      <c r="N91" s="190" t="s">
        <v>299</v>
      </c>
      <c r="O91" s="190" t="s">
        <v>299</v>
      </c>
      <c r="P91" s="190"/>
      <c r="Q91" s="190" t="s">
        <v>299</v>
      </c>
      <c r="R91" s="190"/>
      <c r="S91" s="190"/>
      <c r="T91" s="190"/>
      <c r="U91" s="190"/>
      <c r="V91" s="190"/>
      <c r="W91" s="433" t="s">
        <v>299</v>
      </c>
    </row>
    <row r="92" spans="1:23" ht="59.5" customHeight="1" x14ac:dyDescent="0.25">
      <c r="A92" s="10">
        <f t="shared" si="78"/>
        <v>1</v>
      </c>
      <c r="C92" s="452" t="s">
        <v>1241</v>
      </c>
      <c r="D92" s="465" t="s">
        <v>766</v>
      </c>
      <c r="E92" s="6" t="s">
        <v>1202</v>
      </c>
      <c r="F92" s="6" t="s">
        <v>1203</v>
      </c>
      <c r="G92" s="437" t="s">
        <v>54</v>
      </c>
      <c r="H92" s="7" t="s">
        <v>54</v>
      </c>
      <c r="I92" s="7" t="s">
        <v>54</v>
      </c>
      <c r="J92" s="7" t="s">
        <v>54</v>
      </c>
      <c r="K92" s="187"/>
      <c r="L92" s="531"/>
      <c r="M92" s="187"/>
      <c r="N92" s="532">
        <f t="shared" si="70"/>
        <v>0</v>
      </c>
      <c r="O92" s="532">
        <f t="shared" si="71"/>
        <v>0</v>
      </c>
      <c r="P92" s="532">
        <f t="shared" si="72"/>
        <v>0</v>
      </c>
      <c r="Q92" s="532">
        <f t="shared" si="73"/>
        <v>0</v>
      </c>
      <c r="R92" s="532" t="str">
        <f>IF('SYNTHESE-SUMMARY'!$B$25="X",'EGAPE-GRAEP'!G92,IF('SYNTHESE-SUMMARY'!$B$26="X",'EGAPE-GRAEP'!H92,IF('SYNTHESE-SUMMARY'!$B$27="X",'EGAPE-GRAEP'!I92,'EGAPE-GRAEP'!J92)))</f>
        <v>X</v>
      </c>
      <c r="S92" s="532" t="str">
        <f t="shared" si="74"/>
        <v>X</v>
      </c>
      <c r="T92" s="533">
        <f t="shared" si="75"/>
        <v>0</v>
      </c>
      <c r="U92" s="533" t="str">
        <f t="shared" si="76"/>
        <v/>
      </c>
      <c r="V92" s="533">
        <f t="shared" si="77"/>
        <v>0</v>
      </c>
      <c r="W92" s="526"/>
    </row>
    <row r="93" spans="1:23" s="3" customFormat="1" ht="15.75" customHeight="1" x14ac:dyDescent="0.35">
      <c r="A93" s="10">
        <f t="shared" si="78"/>
        <v>0</v>
      </c>
      <c r="C93" s="727" t="s">
        <v>18</v>
      </c>
      <c r="D93" s="726"/>
      <c r="E93" s="726"/>
      <c r="F93" s="372" t="s">
        <v>605</v>
      </c>
      <c r="G93" s="439" t="s">
        <v>299</v>
      </c>
      <c r="H93" s="190" t="s">
        <v>299</v>
      </c>
      <c r="I93" s="190" t="s">
        <v>299</v>
      </c>
      <c r="J93" s="190" t="s">
        <v>299</v>
      </c>
      <c r="K93" s="530" t="s">
        <v>299</v>
      </c>
      <c r="L93" s="530" t="s">
        <v>299</v>
      </c>
      <c r="M93" s="190" t="s">
        <v>299</v>
      </c>
      <c r="N93" s="190" t="s">
        <v>299</v>
      </c>
      <c r="O93" s="190" t="s">
        <v>299</v>
      </c>
      <c r="P93" s="190"/>
      <c r="Q93" s="190" t="s">
        <v>299</v>
      </c>
      <c r="R93" s="190"/>
      <c r="S93" s="190"/>
      <c r="T93" s="190"/>
      <c r="U93" s="190"/>
      <c r="V93" s="190"/>
      <c r="W93" s="433" t="s">
        <v>299</v>
      </c>
    </row>
    <row r="94" spans="1:23" ht="47" customHeight="1" x14ac:dyDescent="0.25">
      <c r="A94" s="10">
        <f t="shared" si="78"/>
        <v>1</v>
      </c>
      <c r="C94" s="452" t="s">
        <v>330</v>
      </c>
      <c r="D94" s="465" t="s">
        <v>767</v>
      </c>
      <c r="E94" s="6" t="s">
        <v>1053</v>
      </c>
      <c r="F94" s="8" t="s">
        <v>1004</v>
      </c>
      <c r="G94" s="437" t="s">
        <v>54</v>
      </c>
      <c r="H94" s="7" t="s">
        <v>54</v>
      </c>
      <c r="I94" s="7" t="s">
        <v>54</v>
      </c>
      <c r="J94" s="7" t="s">
        <v>54</v>
      </c>
      <c r="K94" s="187"/>
      <c r="L94" s="531"/>
      <c r="M94" s="187"/>
      <c r="N94" s="532">
        <f t="shared" si="70"/>
        <v>0</v>
      </c>
      <c r="O94" s="532">
        <f t="shared" si="71"/>
        <v>0</v>
      </c>
      <c r="P94" s="532">
        <f t="shared" si="72"/>
        <v>0</v>
      </c>
      <c r="Q94" s="532">
        <f t="shared" si="73"/>
        <v>0</v>
      </c>
      <c r="R94" s="532" t="str">
        <f>IF('SYNTHESE-SUMMARY'!$B$25="X",'EGAPE-GRAEP'!G94,IF('SYNTHESE-SUMMARY'!$B$26="X",'EGAPE-GRAEP'!H94,IF('SYNTHESE-SUMMARY'!$B$27="X",'EGAPE-GRAEP'!I94,'EGAPE-GRAEP'!J94)))</f>
        <v>X</v>
      </c>
      <c r="S94" s="532" t="str">
        <f t="shared" si="74"/>
        <v>X</v>
      </c>
      <c r="T94" s="533">
        <f t="shared" si="75"/>
        <v>0</v>
      </c>
      <c r="U94" s="533" t="str">
        <f t="shared" si="76"/>
        <v/>
      </c>
      <c r="V94" s="533">
        <f t="shared" si="77"/>
        <v>0</v>
      </c>
      <c r="W94" s="526"/>
    </row>
    <row r="95" spans="1:23" ht="50.15" customHeight="1" x14ac:dyDescent="0.25">
      <c r="A95" s="10">
        <f t="shared" si="78"/>
        <v>1</v>
      </c>
      <c r="C95" s="452" t="s">
        <v>1242</v>
      </c>
      <c r="D95" s="465" t="s">
        <v>768</v>
      </c>
      <c r="E95" s="6" t="s">
        <v>1054</v>
      </c>
      <c r="F95" s="12" t="s">
        <v>1133</v>
      </c>
      <c r="G95" s="437" t="s">
        <v>54</v>
      </c>
      <c r="H95" s="5" t="s">
        <v>54</v>
      </c>
      <c r="I95" s="5"/>
      <c r="J95" s="5"/>
      <c r="K95" s="187"/>
      <c r="L95" s="531"/>
      <c r="M95" s="187"/>
      <c r="N95" s="532">
        <f t="shared" si="70"/>
        <v>0</v>
      </c>
      <c r="O95" s="532">
        <f t="shared" si="71"/>
        <v>0</v>
      </c>
      <c r="P95" s="532">
        <f t="shared" si="72"/>
        <v>0</v>
      </c>
      <c r="Q95" s="532">
        <f t="shared" si="73"/>
        <v>0</v>
      </c>
      <c r="R95" s="532">
        <f>IF('SYNTHESE-SUMMARY'!$B$25="X",'EGAPE-GRAEP'!G95,IF('SYNTHESE-SUMMARY'!$B$26="X",'EGAPE-GRAEP'!H95,IF('SYNTHESE-SUMMARY'!$B$27="X",'EGAPE-GRAEP'!I95,'EGAPE-GRAEP'!J95)))</f>
        <v>0</v>
      </c>
      <c r="S95" s="532">
        <f t="shared" si="74"/>
        <v>0</v>
      </c>
      <c r="T95" s="533">
        <f t="shared" si="75"/>
        <v>0</v>
      </c>
      <c r="U95" s="533" t="str">
        <f t="shared" si="76"/>
        <v/>
      </c>
      <c r="V95" s="533">
        <f t="shared" si="77"/>
        <v>0</v>
      </c>
      <c r="W95" s="526"/>
    </row>
    <row r="96" spans="1:23" ht="18" customHeight="1" x14ac:dyDescent="0.25">
      <c r="A96" s="10">
        <f t="shared" si="78"/>
        <v>0</v>
      </c>
      <c r="C96" s="725" t="s">
        <v>46</v>
      </c>
      <c r="D96" s="726"/>
      <c r="E96" s="726"/>
      <c r="F96" s="374" t="s">
        <v>606</v>
      </c>
      <c r="G96" s="438" t="s">
        <v>299</v>
      </c>
      <c r="H96" s="21" t="s">
        <v>299</v>
      </c>
      <c r="I96" s="21" t="s">
        <v>299</v>
      </c>
      <c r="J96" s="21" t="s">
        <v>299</v>
      </c>
      <c r="K96" s="529" t="s">
        <v>299</v>
      </c>
      <c r="L96" s="529" t="s">
        <v>299</v>
      </c>
      <c r="M96" s="21" t="s">
        <v>299</v>
      </c>
      <c r="N96" s="21" t="s">
        <v>299</v>
      </c>
      <c r="O96" s="21" t="s">
        <v>299</v>
      </c>
      <c r="P96" s="21"/>
      <c r="Q96" s="21" t="s">
        <v>299</v>
      </c>
      <c r="R96" s="21"/>
      <c r="S96" s="21"/>
      <c r="T96" s="21"/>
      <c r="U96" s="21"/>
      <c r="V96" s="21"/>
      <c r="W96" s="432" t="s">
        <v>299</v>
      </c>
    </row>
    <row r="97" spans="1:23" ht="17.5" x14ac:dyDescent="0.25">
      <c r="A97" s="10">
        <f t="shared" si="78"/>
        <v>0</v>
      </c>
      <c r="C97" s="725" t="s">
        <v>1032</v>
      </c>
      <c r="D97" s="726"/>
      <c r="E97" s="726"/>
      <c r="F97" s="537" t="s">
        <v>1032</v>
      </c>
      <c r="G97" s="438" t="s">
        <v>299</v>
      </c>
      <c r="H97" s="21" t="s">
        <v>299</v>
      </c>
      <c r="I97" s="21" t="s">
        <v>299</v>
      </c>
      <c r="J97" s="21" t="s">
        <v>299</v>
      </c>
      <c r="K97" s="529" t="s">
        <v>299</v>
      </c>
      <c r="L97" s="529" t="s">
        <v>299</v>
      </c>
      <c r="M97" s="21" t="s">
        <v>299</v>
      </c>
      <c r="N97" s="21" t="s">
        <v>299</v>
      </c>
      <c r="O97" s="21" t="s">
        <v>299</v>
      </c>
      <c r="P97" s="21"/>
      <c r="Q97" s="21" t="s">
        <v>299</v>
      </c>
      <c r="R97" s="21"/>
      <c r="S97" s="21"/>
      <c r="T97" s="21"/>
      <c r="U97" s="21"/>
      <c r="V97" s="21"/>
      <c r="W97" s="432" t="s">
        <v>299</v>
      </c>
    </row>
    <row r="98" spans="1:23" s="3" customFormat="1" ht="15.75" customHeight="1" x14ac:dyDescent="0.35">
      <c r="A98" s="10">
        <f t="shared" si="78"/>
        <v>0</v>
      </c>
      <c r="C98" s="727" t="s">
        <v>19</v>
      </c>
      <c r="D98" s="726"/>
      <c r="E98" s="726"/>
      <c r="F98" s="372" t="s">
        <v>607</v>
      </c>
      <c r="G98" s="439" t="s">
        <v>299</v>
      </c>
      <c r="H98" s="190" t="s">
        <v>299</v>
      </c>
      <c r="I98" s="190" t="s">
        <v>299</v>
      </c>
      <c r="J98" s="190" t="s">
        <v>299</v>
      </c>
      <c r="K98" s="530" t="s">
        <v>299</v>
      </c>
      <c r="L98" s="530" t="s">
        <v>299</v>
      </c>
      <c r="M98" s="190" t="s">
        <v>299</v>
      </c>
      <c r="N98" s="190" t="s">
        <v>299</v>
      </c>
      <c r="O98" s="190" t="s">
        <v>299</v>
      </c>
      <c r="P98" s="190"/>
      <c r="Q98" s="190" t="s">
        <v>299</v>
      </c>
      <c r="R98" s="190"/>
      <c r="S98" s="190"/>
      <c r="T98" s="190"/>
      <c r="U98" s="190"/>
      <c r="V98" s="190"/>
      <c r="W98" s="433" t="s">
        <v>299</v>
      </c>
    </row>
    <row r="99" spans="1:23" ht="280" customHeight="1" x14ac:dyDescent="0.25">
      <c r="A99" s="10">
        <f t="shared" si="78"/>
        <v>1</v>
      </c>
      <c r="C99" s="452" t="s">
        <v>329</v>
      </c>
      <c r="D99" s="465" t="s">
        <v>770</v>
      </c>
      <c r="E99" s="6" t="s">
        <v>1055</v>
      </c>
      <c r="F99" s="6" t="s">
        <v>1134</v>
      </c>
      <c r="G99" s="437" t="s">
        <v>54</v>
      </c>
      <c r="H99" s="5" t="s">
        <v>54</v>
      </c>
      <c r="I99" s="5"/>
      <c r="J99" s="5"/>
      <c r="K99" s="187"/>
      <c r="L99" s="531"/>
      <c r="M99" s="187"/>
      <c r="N99" s="532">
        <f t="shared" si="70"/>
        <v>0</v>
      </c>
      <c r="O99" s="532">
        <f t="shared" si="71"/>
        <v>0</v>
      </c>
      <c r="P99" s="532">
        <f t="shared" si="72"/>
        <v>0</v>
      </c>
      <c r="Q99" s="532">
        <f t="shared" si="73"/>
        <v>0</v>
      </c>
      <c r="R99" s="532">
        <f>IF('SYNTHESE-SUMMARY'!$B$25="X",'EGAPE-GRAEP'!G99,IF('SYNTHESE-SUMMARY'!$B$26="X",'EGAPE-GRAEP'!H99,IF('SYNTHESE-SUMMARY'!$B$27="X",'EGAPE-GRAEP'!I99,'EGAPE-GRAEP'!J99)))</f>
        <v>0</v>
      </c>
      <c r="S99" s="532">
        <f t="shared" si="74"/>
        <v>0</v>
      </c>
      <c r="T99" s="533">
        <f t="shared" si="75"/>
        <v>0</v>
      </c>
      <c r="U99" s="533" t="str">
        <f t="shared" si="76"/>
        <v/>
      </c>
      <c r="V99" s="533">
        <f t="shared" si="77"/>
        <v>0</v>
      </c>
      <c r="W99" s="526"/>
    </row>
    <row r="100" spans="1:23" ht="210" customHeight="1" x14ac:dyDescent="0.25">
      <c r="A100" s="10">
        <f t="shared" si="78"/>
        <v>1</v>
      </c>
      <c r="C100" s="452" t="s">
        <v>328</v>
      </c>
      <c r="D100" s="465" t="s">
        <v>771</v>
      </c>
      <c r="E100" s="4" t="s">
        <v>1204</v>
      </c>
      <c r="F100" s="4" t="s">
        <v>1205</v>
      </c>
      <c r="G100" s="7" t="s">
        <v>54</v>
      </c>
      <c r="H100" s="7" t="s">
        <v>54</v>
      </c>
      <c r="I100" s="5"/>
      <c r="J100" s="5"/>
      <c r="K100" s="187"/>
      <c r="L100" s="531"/>
      <c r="M100" s="187"/>
      <c r="N100" s="532">
        <f t="shared" si="70"/>
        <v>0</v>
      </c>
      <c r="O100" s="532">
        <f t="shared" si="71"/>
        <v>0</v>
      </c>
      <c r="P100" s="532">
        <f t="shared" si="72"/>
        <v>0</v>
      </c>
      <c r="Q100" s="532">
        <f t="shared" si="73"/>
        <v>0</v>
      </c>
      <c r="R100" s="532">
        <f>IF('SYNTHESE-SUMMARY'!$B$25="X",'EGAPE-GRAEP'!G100,IF('SYNTHESE-SUMMARY'!$B$26="X",'EGAPE-GRAEP'!H100,IF('SYNTHESE-SUMMARY'!$B$27="X",'EGAPE-GRAEP'!I100,'EGAPE-GRAEP'!J100)))</f>
        <v>0</v>
      </c>
      <c r="S100" s="532">
        <f t="shared" si="74"/>
        <v>0</v>
      </c>
      <c r="T100" s="533">
        <f t="shared" si="75"/>
        <v>0</v>
      </c>
      <c r="U100" s="533" t="str">
        <f t="shared" si="76"/>
        <v/>
      </c>
      <c r="V100" s="533">
        <f t="shared" si="77"/>
        <v>0</v>
      </c>
      <c r="W100" s="526"/>
    </row>
    <row r="101" spans="1:23" s="24" customFormat="1" ht="160" customHeight="1" x14ac:dyDescent="0.25">
      <c r="A101" s="10">
        <f t="shared" si="78"/>
        <v>1</v>
      </c>
      <c r="C101" s="452" t="s">
        <v>1243</v>
      </c>
      <c r="D101" s="465" t="s">
        <v>773</v>
      </c>
      <c r="E101" s="6" t="s">
        <v>1056</v>
      </c>
      <c r="F101" s="6" t="s">
        <v>1135</v>
      </c>
      <c r="G101" s="442" t="s">
        <v>54</v>
      </c>
      <c r="H101" s="16" t="s">
        <v>54</v>
      </c>
      <c r="I101" s="16"/>
      <c r="J101" s="16"/>
      <c r="K101" s="187"/>
      <c r="L101" s="531"/>
      <c r="M101" s="187"/>
      <c r="N101" s="532">
        <f t="shared" si="70"/>
        <v>0</v>
      </c>
      <c r="O101" s="532">
        <f t="shared" si="71"/>
        <v>0</v>
      </c>
      <c r="P101" s="532">
        <f t="shared" si="72"/>
        <v>0</v>
      </c>
      <c r="Q101" s="532">
        <f t="shared" si="73"/>
        <v>0</v>
      </c>
      <c r="R101" s="532">
        <f>IF('SYNTHESE-SUMMARY'!$B$25="X",'EGAPE-GRAEP'!G101,IF('SYNTHESE-SUMMARY'!$B$26="X",'EGAPE-GRAEP'!H101,IF('SYNTHESE-SUMMARY'!$B$27="X",'EGAPE-GRAEP'!I101,'EGAPE-GRAEP'!J101)))</f>
        <v>0</v>
      </c>
      <c r="S101" s="532">
        <f t="shared" si="74"/>
        <v>0</v>
      </c>
      <c r="T101" s="533">
        <f t="shared" si="75"/>
        <v>0</v>
      </c>
      <c r="U101" s="533" t="str">
        <f t="shared" si="76"/>
        <v/>
      </c>
      <c r="V101" s="533">
        <f t="shared" si="77"/>
        <v>0</v>
      </c>
      <c r="W101" s="526"/>
    </row>
    <row r="102" spans="1:23" s="24" customFormat="1" ht="110.15" customHeight="1" x14ac:dyDescent="0.25">
      <c r="A102" s="10">
        <f t="shared" ref="A102" si="79">IF(LEFT(C102,3)="REQ",1,0)</f>
        <v>1</v>
      </c>
      <c r="C102" s="452" t="s">
        <v>327</v>
      </c>
      <c r="D102" s="465" t="s">
        <v>769</v>
      </c>
      <c r="E102" s="6" t="s">
        <v>994</v>
      </c>
      <c r="F102" s="6" t="s">
        <v>1214</v>
      </c>
      <c r="G102" s="442" t="s">
        <v>54</v>
      </c>
      <c r="H102" s="16" t="s">
        <v>54</v>
      </c>
      <c r="I102" s="16"/>
      <c r="J102" s="16"/>
      <c r="K102" s="187"/>
      <c r="L102" s="531"/>
      <c r="M102" s="187"/>
      <c r="N102" s="532">
        <f t="shared" ref="N102" si="80">IF(K102="",0,1)</f>
        <v>0</v>
      </c>
      <c r="O102" s="532">
        <f t="shared" ref="O102" si="81">IF(M102="",0,1)</f>
        <v>0</v>
      </c>
      <c r="P102" s="532">
        <f t="shared" ref="P102" si="82">IF(O102=1,IF(R102="X",1,0),0)</f>
        <v>0</v>
      </c>
      <c r="Q102" s="532">
        <f t="shared" ref="Q102" si="83">IF(K102="",0,IF(K102="T",1,IF(K102="P",0.5,0)))</f>
        <v>0</v>
      </c>
      <c r="R102" s="532">
        <f>IF('SYNTHESE-SUMMARY'!$B$25="X",'EGAPE-GRAEP'!G102,IF('SYNTHESE-SUMMARY'!$B$26="X",'EGAPE-GRAEP'!H102,IF('SYNTHESE-SUMMARY'!$B$27="X",'EGAPE-GRAEP'!I102,'EGAPE-GRAEP'!J102)))</f>
        <v>0</v>
      </c>
      <c r="S102" s="532">
        <f t="shared" ref="S102" si="84">IF(AND($K102="NA",$M102="OK")=TRUE,"",R102)</f>
        <v>0</v>
      </c>
      <c r="T102" s="533">
        <f t="shared" ref="T102" si="85">IF(AND(M102="OK",K102="NA")=TRUE,-1,0)</f>
        <v>0</v>
      </c>
      <c r="U102" s="533" t="str">
        <f t="shared" ref="U102" si="86">IF(AND(R102="X",M102="OK")=TRUE,1,"")</f>
        <v/>
      </c>
      <c r="V102" s="533">
        <f t="shared" ref="V102" si="87">IF(U102=1,T102,0)</f>
        <v>0</v>
      </c>
      <c r="W102" s="526"/>
    </row>
    <row r="103" spans="1:23" s="9" customFormat="1" ht="60" customHeight="1" x14ac:dyDescent="0.25">
      <c r="A103" s="10">
        <f t="shared" si="78"/>
        <v>1</v>
      </c>
      <c r="B103" s="24"/>
      <c r="C103" s="452" t="s">
        <v>326</v>
      </c>
      <c r="D103" s="466" t="s">
        <v>774</v>
      </c>
      <c r="E103" s="6" t="s">
        <v>1057</v>
      </c>
      <c r="F103" s="378" t="s">
        <v>1005</v>
      </c>
      <c r="G103" s="448" t="s">
        <v>54</v>
      </c>
      <c r="H103" s="17" t="s">
        <v>54</v>
      </c>
      <c r="I103" s="17"/>
      <c r="J103" s="17"/>
      <c r="K103" s="187"/>
      <c r="L103" s="531"/>
      <c r="M103" s="187"/>
      <c r="N103" s="532">
        <f t="shared" si="70"/>
        <v>0</v>
      </c>
      <c r="O103" s="532">
        <f t="shared" si="71"/>
        <v>0</v>
      </c>
      <c r="P103" s="532">
        <f t="shared" si="72"/>
        <v>0</v>
      </c>
      <c r="Q103" s="532">
        <f t="shared" si="73"/>
        <v>0</v>
      </c>
      <c r="R103" s="532">
        <f>IF('SYNTHESE-SUMMARY'!$B$25="X",'EGAPE-GRAEP'!G103,IF('SYNTHESE-SUMMARY'!$B$26="X",'EGAPE-GRAEP'!H103,IF('SYNTHESE-SUMMARY'!$B$27="X",'EGAPE-GRAEP'!I103,'EGAPE-GRAEP'!J103)))</f>
        <v>0</v>
      </c>
      <c r="S103" s="532">
        <f t="shared" si="74"/>
        <v>0</v>
      </c>
      <c r="T103" s="533">
        <f t="shared" si="75"/>
        <v>0</v>
      </c>
      <c r="U103" s="533" t="str">
        <f t="shared" si="76"/>
        <v/>
      </c>
      <c r="V103" s="533">
        <f t="shared" si="77"/>
        <v>0</v>
      </c>
      <c r="W103" s="526"/>
    </row>
    <row r="104" spans="1:23" s="3" customFormat="1" ht="15.75" customHeight="1" x14ac:dyDescent="0.35">
      <c r="A104" s="10">
        <f t="shared" si="78"/>
        <v>0</v>
      </c>
      <c r="C104" s="727" t="s">
        <v>702</v>
      </c>
      <c r="D104" s="726"/>
      <c r="E104" s="726"/>
      <c r="F104" s="372" t="s">
        <v>608</v>
      </c>
      <c r="G104" s="439" t="s">
        <v>299</v>
      </c>
      <c r="H104" s="190" t="s">
        <v>299</v>
      </c>
      <c r="I104" s="190" t="s">
        <v>299</v>
      </c>
      <c r="J104" s="190" t="s">
        <v>299</v>
      </c>
      <c r="K104" s="530" t="s">
        <v>299</v>
      </c>
      <c r="L104" s="530" t="s">
        <v>299</v>
      </c>
      <c r="M104" s="190" t="s">
        <v>299</v>
      </c>
      <c r="N104" s="190" t="s">
        <v>299</v>
      </c>
      <c r="O104" s="190" t="s">
        <v>299</v>
      </c>
      <c r="P104" s="190"/>
      <c r="Q104" s="190" t="s">
        <v>299</v>
      </c>
      <c r="R104" s="190"/>
      <c r="S104" s="190"/>
      <c r="T104" s="190"/>
      <c r="U104" s="190"/>
      <c r="V104" s="190"/>
      <c r="W104" s="433" t="s">
        <v>299</v>
      </c>
    </row>
    <row r="105" spans="1:23" ht="62.5" customHeight="1" x14ac:dyDescent="0.25">
      <c r="A105" s="10">
        <f t="shared" ref="A105" si="88">IF(LEFT(C105,3)="REQ",1,0)</f>
        <v>1</v>
      </c>
      <c r="C105" s="452" t="s">
        <v>1244</v>
      </c>
      <c r="D105" s="465" t="s">
        <v>107</v>
      </c>
      <c r="E105" s="6" t="s">
        <v>1075</v>
      </c>
      <c r="F105" s="4" t="s">
        <v>999</v>
      </c>
      <c r="G105" s="445"/>
      <c r="H105" s="5" t="s">
        <v>54</v>
      </c>
      <c r="I105" s="7" t="s">
        <v>54</v>
      </c>
      <c r="J105" s="5"/>
      <c r="K105" s="187"/>
      <c r="L105" s="531"/>
      <c r="M105" s="187"/>
      <c r="N105" s="532">
        <f t="shared" ref="N105" si="89">IF(K105="",0,1)</f>
        <v>0</v>
      </c>
      <c r="O105" s="532">
        <f t="shared" ref="O105" si="90">IF(M105="",0,1)</f>
        <v>0</v>
      </c>
      <c r="P105" s="532">
        <f t="shared" ref="P105" si="91">IF(O105=1,IF(R105="X",1,0),0)</f>
        <v>0</v>
      </c>
      <c r="Q105" s="532">
        <f t="shared" ref="Q105" si="92">IF(K105="",0,IF(K105="T",1,IF(K105="P",0.5,0)))</f>
        <v>0</v>
      </c>
      <c r="R105" s="532">
        <f>IF('SYNTHESE-SUMMARY'!$B$25="X",'EGAPE-GRAEP'!G105,IF('SYNTHESE-SUMMARY'!$B$26="X",'EGAPE-GRAEP'!H105,IF('SYNTHESE-SUMMARY'!$B$27="X",'EGAPE-GRAEP'!I105,'EGAPE-GRAEP'!J105)))</f>
        <v>0</v>
      </c>
      <c r="S105" s="532">
        <f t="shared" ref="S105" si="93">IF(AND($K105="NA",$M105="OK")=TRUE,"",R105)</f>
        <v>0</v>
      </c>
      <c r="T105" s="533">
        <f t="shared" ref="T105" si="94">IF(AND(M105="OK",K105="NA")=TRUE,-1,0)</f>
        <v>0</v>
      </c>
      <c r="U105" s="533" t="str">
        <f t="shared" ref="U105" si="95">IF(AND(R105="X",M105="OK")=TRUE,1,"")</f>
        <v/>
      </c>
      <c r="V105" s="533">
        <f t="shared" ref="V105" si="96">IF(U105=1,T105,0)</f>
        <v>0</v>
      </c>
      <c r="W105" s="526"/>
    </row>
    <row r="106" spans="1:23" ht="112" customHeight="1" x14ac:dyDescent="0.25">
      <c r="A106" s="10">
        <f t="shared" si="78"/>
        <v>1</v>
      </c>
      <c r="C106" s="452" t="s">
        <v>325</v>
      </c>
      <c r="D106" s="465" t="s">
        <v>791</v>
      </c>
      <c r="E106" s="6" t="s">
        <v>1271</v>
      </c>
      <c r="F106" s="12" t="s">
        <v>1272</v>
      </c>
      <c r="G106" s="447"/>
      <c r="H106" s="16" t="s">
        <v>54</v>
      </c>
      <c r="I106" s="17"/>
      <c r="J106" s="17"/>
      <c r="K106" s="187"/>
      <c r="L106" s="531"/>
      <c r="M106" s="187"/>
      <c r="N106" s="532">
        <f t="shared" si="70"/>
        <v>0</v>
      </c>
      <c r="O106" s="532">
        <f t="shared" si="71"/>
        <v>0</v>
      </c>
      <c r="P106" s="532">
        <f t="shared" si="72"/>
        <v>0</v>
      </c>
      <c r="Q106" s="532">
        <f t="shared" si="73"/>
        <v>0</v>
      </c>
      <c r="R106" s="532">
        <f>IF('SYNTHESE-SUMMARY'!$B$25="X",'EGAPE-GRAEP'!G106,IF('SYNTHESE-SUMMARY'!$B$26="X",'EGAPE-GRAEP'!H106,IF('SYNTHESE-SUMMARY'!$B$27="X",'EGAPE-GRAEP'!I106,'EGAPE-GRAEP'!J106)))</f>
        <v>0</v>
      </c>
      <c r="S106" s="532">
        <f t="shared" si="74"/>
        <v>0</v>
      </c>
      <c r="T106" s="533">
        <f t="shared" si="75"/>
        <v>0</v>
      </c>
      <c r="U106" s="533" t="str">
        <f t="shared" si="76"/>
        <v/>
      </c>
      <c r="V106" s="533">
        <f t="shared" si="77"/>
        <v>0</v>
      </c>
      <c r="W106" s="526"/>
    </row>
    <row r="107" spans="1:23" ht="17.5" x14ac:dyDescent="0.25">
      <c r="A107" s="10">
        <f t="shared" si="78"/>
        <v>0</v>
      </c>
      <c r="C107" s="725" t="s">
        <v>1033</v>
      </c>
      <c r="D107" s="726"/>
      <c r="E107" s="726"/>
      <c r="F107" s="537" t="s">
        <v>1033</v>
      </c>
      <c r="G107" s="438" t="s">
        <v>299</v>
      </c>
      <c r="H107" s="21" t="s">
        <v>299</v>
      </c>
      <c r="I107" s="21" t="s">
        <v>299</v>
      </c>
      <c r="J107" s="21" t="s">
        <v>299</v>
      </c>
      <c r="K107" s="529" t="s">
        <v>299</v>
      </c>
      <c r="L107" s="529" t="s">
        <v>299</v>
      </c>
      <c r="M107" s="21" t="s">
        <v>299</v>
      </c>
      <c r="N107" s="21" t="s">
        <v>299</v>
      </c>
      <c r="O107" s="21" t="s">
        <v>299</v>
      </c>
      <c r="P107" s="21"/>
      <c r="Q107" s="21" t="s">
        <v>299</v>
      </c>
      <c r="R107" s="21"/>
      <c r="S107" s="21"/>
      <c r="T107" s="21"/>
      <c r="U107" s="21"/>
      <c r="V107" s="21"/>
      <c r="W107" s="432" t="s">
        <v>299</v>
      </c>
    </row>
    <row r="108" spans="1:23" s="3" customFormat="1" ht="15.75" customHeight="1" x14ac:dyDescent="0.35">
      <c r="A108" s="10">
        <f t="shared" si="78"/>
        <v>0</v>
      </c>
      <c r="C108" s="727" t="s">
        <v>20</v>
      </c>
      <c r="D108" s="726"/>
      <c r="E108" s="726"/>
      <c r="F108" s="372" t="s">
        <v>609</v>
      </c>
      <c r="G108" s="439" t="s">
        <v>299</v>
      </c>
      <c r="H108" s="190" t="s">
        <v>299</v>
      </c>
      <c r="I108" s="190" t="s">
        <v>299</v>
      </c>
      <c r="J108" s="190" t="s">
        <v>299</v>
      </c>
      <c r="K108" s="530" t="s">
        <v>299</v>
      </c>
      <c r="L108" s="530" t="s">
        <v>299</v>
      </c>
      <c r="M108" s="190" t="s">
        <v>299</v>
      </c>
      <c r="N108" s="190" t="s">
        <v>299</v>
      </c>
      <c r="O108" s="190" t="s">
        <v>299</v>
      </c>
      <c r="P108" s="190"/>
      <c r="Q108" s="190" t="s">
        <v>299</v>
      </c>
      <c r="R108" s="190"/>
      <c r="S108" s="190"/>
      <c r="T108" s="190"/>
      <c r="U108" s="190"/>
      <c r="V108" s="190"/>
      <c r="W108" s="433" t="s">
        <v>299</v>
      </c>
    </row>
    <row r="109" spans="1:23" ht="152.5" customHeight="1" x14ac:dyDescent="0.25">
      <c r="A109" s="10">
        <f t="shared" si="78"/>
        <v>1</v>
      </c>
      <c r="C109" s="452" t="s">
        <v>1245</v>
      </c>
      <c r="D109" s="465" t="s">
        <v>777</v>
      </c>
      <c r="E109" s="4" t="s">
        <v>1034</v>
      </c>
      <c r="F109" s="4" t="s">
        <v>1136</v>
      </c>
      <c r="G109" s="440" t="s">
        <v>54</v>
      </c>
      <c r="H109" s="14" t="s">
        <v>54</v>
      </c>
      <c r="I109" s="14" t="s">
        <v>54</v>
      </c>
      <c r="J109" s="14" t="s">
        <v>54</v>
      </c>
      <c r="K109" s="187"/>
      <c r="L109" s="531"/>
      <c r="M109" s="187"/>
      <c r="N109" s="532">
        <f t="shared" si="70"/>
        <v>0</v>
      </c>
      <c r="O109" s="532">
        <f t="shared" si="71"/>
        <v>0</v>
      </c>
      <c r="P109" s="532">
        <f t="shared" si="72"/>
        <v>0</v>
      </c>
      <c r="Q109" s="532">
        <f t="shared" si="73"/>
        <v>0</v>
      </c>
      <c r="R109" s="532" t="str">
        <f>IF('SYNTHESE-SUMMARY'!$B$25="X",'EGAPE-GRAEP'!G109,IF('SYNTHESE-SUMMARY'!$B$26="X",'EGAPE-GRAEP'!H109,IF('SYNTHESE-SUMMARY'!$B$27="X",'EGAPE-GRAEP'!I109,'EGAPE-GRAEP'!J109)))</f>
        <v>X</v>
      </c>
      <c r="S109" s="532" t="str">
        <f t="shared" si="74"/>
        <v>X</v>
      </c>
      <c r="T109" s="533">
        <f t="shared" si="75"/>
        <v>0</v>
      </c>
      <c r="U109" s="533" t="str">
        <f t="shared" si="76"/>
        <v/>
      </c>
      <c r="V109" s="533">
        <f t="shared" si="77"/>
        <v>0</v>
      </c>
      <c r="W109" s="526"/>
    </row>
    <row r="110" spans="1:23" ht="17.5" x14ac:dyDescent="0.25">
      <c r="A110" s="10">
        <f t="shared" si="78"/>
        <v>0</v>
      </c>
      <c r="C110" s="725" t="s">
        <v>1035</v>
      </c>
      <c r="D110" s="726"/>
      <c r="E110" s="726"/>
      <c r="F110" s="537" t="s">
        <v>1036</v>
      </c>
      <c r="G110" s="438" t="s">
        <v>299</v>
      </c>
      <c r="H110" s="21" t="s">
        <v>299</v>
      </c>
      <c r="I110" s="21" t="s">
        <v>299</v>
      </c>
      <c r="J110" s="21" t="s">
        <v>299</v>
      </c>
      <c r="K110" s="529" t="s">
        <v>299</v>
      </c>
      <c r="L110" s="529" t="s">
        <v>299</v>
      </c>
      <c r="M110" s="21" t="s">
        <v>299</v>
      </c>
      <c r="N110" s="21" t="s">
        <v>299</v>
      </c>
      <c r="O110" s="21" t="s">
        <v>299</v>
      </c>
      <c r="P110" s="21"/>
      <c r="Q110" s="21" t="s">
        <v>299</v>
      </c>
      <c r="R110" s="21"/>
      <c r="S110" s="21"/>
      <c r="T110" s="21"/>
      <c r="U110" s="21"/>
      <c r="V110" s="21"/>
      <c r="W110" s="432" t="s">
        <v>299</v>
      </c>
    </row>
    <row r="111" spans="1:23" s="3" customFormat="1" ht="15.75" customHeight="1" x14ac:dyDescent="0.35">
      <c r="A111" s="10">
        <f t="shared" si="78"/>
        <v>0</v>
      </c>
      <c r="C111" s="727" t="s">
        <v>297</v>
      </c>
      <c r="D111" s="726"/>
      <c r="E111" s="726"/>
      <c r="F111" s="372" t="s">
        <v>610</v>
      </c>
      <c r="G111" s="439" t="s">
        <v>299</v>
      </c>
      <c r="H111" s="190" t="s">
        <v>299</v>
      </c>
      <c r="I111" s="190" t="s">
        <v>299</v>
      </c>
      <c r="J111" s="190" t="s">
        <v>299</v>
      </c>
      <c r="K111" s="530" t="s">
        <v>299</v>
      </c>
      <c r="L111" s="530" t="s">
        <v>299</v>
      </c>
      <c r="M111" s="190" t="s">
        <v>299</v>
      </c>
      <c r="N111" s="190" t="s">
        <v>299</v>
      </c>
      <c r="O111" s="190" t="s">
        <v>299</v>
      </c>
      <c r="P111" s="190"/>
      <c r="Q111" s="190" t="s">
        <v>299</v>
      </c>
      <c r="R111" s="190"/>
      <c r="S111" s="190"/>
      <c r="T111" s="190"/>
      <c r="U111" s="190"/>
      <c r="V111" s="190"/>
      <c r="W111" s="433" t="s">
        <v>299</v>
      </c>
    </row>
    <row r="112" spans="1:23" ht="154" customHeight="1" x14ac:dyDescent="0.25">
      <c r="A112" s="10">
        <f t="shared" si="78"/>
        <v>1</v>
      </c>
      <c r="C112" s="452" t="s">
        <v>355</v>
      </c>
      <c r="D112" s="465" t="s">
        <v>778</v>
      </c>
      <c r="E112" s="6" t="s">
        <v>1058</v>
      </c>
      <c r="F112" s="8" t="s">
        <v>1137</v>
      </c>
      <c r="G112" s="442" t="s">
        <v>54</v>
      </c>
      <c r="H112" s="15" t="s">
        <v>54</v>
      </c>
      <c r="I112" s="16" t="s">
        <v>54</v>
      </c>
      <c r="J112" s="16" t="s">
        <v>54</v>
      </c>
      <c r="K112" s="187"/>
      <c r="L112" s="531"/>
      <c r="M112" s="187"/>
      <c r="N112" s="532">
        <f t="shared" si="70"/>
        <v>0</v>
      </c>
      <c r="O112" s="532">
        <f t="shared" si="71"/>
        <v>0</v>
      </c>
      <c r="P112" s="532">
        <f t="shared" si="72"/>
        <v>0</v>
      </c>
      <c r="Q112" s="532">
        <f t="shared" si="73"/>
        <v>0</v>
      </c>
      <c r="R112" s="532" t="str">
        <f>IF('SYNTHESE-SUMMARY'!$B$25="X",'EGAPE-GRAEP'!G112,IF('SYNTHESE-SUMMARY'!$B$26="X",'EGAPE-GRAEP'!H112,IF('SYNTHESE-SUMMARY'!$B$27="X",'EGAPE-GRAEP'!I112,'EGAPE-GRAEP'!J112)))</f>
        <v>X</v>
      </c>
      <c r="S112" s="532" t="str">
        <f t="shared" si="74"/>
        <v>X</v>
      </c>
      <c r="T112" s="533">
        <f t="shared" si="75"/>
        <v>0</v>
      </c>
      <c r="U112" s="533" t="str">
        <f t="shared" si="76"/>
        <v/>
      </c>
      <c r="V112" s="533">
        <f t="shared" si="77"/>
        <v>0</v>
      </c>
      <c r="W112" s="526"/>
    </row>
    <row r="113" spans="1:23" ht="17.5" x14ac:dyDescent="0.25">
      <c r="A113" s="10">
        <f t="shared" si="78"/>
        <v>0</v>
      </c>
      <c r="C113" s="725" t="s">
        <v>1037</v>
      </c>
      <c r="D113" s="726"/>
      <c r="E113" s="726"/>
      <c r="F113" s="537" t="s">
        <v>1038</v>
      </c>
      <c r="G113" s="438" t="s">
        <v>299</v>
      </c>
      <c r="H113" s="21" t="s">
        <v>299</v>
      </c>
      <c r="I113" s="21" t="s">
        <v>299</v>
      </c>
      <c r="J113" s="21" t="s">
        <v>299</v>
      </c>
      <c r="K113" s="529" t="s">
        <v>299</v>
      </c>
      <c r="L113" s="529" t="s">
        <v>299</v>
      </c>
      <c r="M113" s="21" t="s">
        <v>299</v>
      </c>
      <c r="N113" s="21" t="s">
        <v>299</v>
      </c>
      <c r="O113" s="21" t="s">
        <v>299</v>
      </c>
      <c r="P113" s="21"/>
      <c r="Q113" s="21" t="s">
        <v>299</v>
      </c>
      <c r="R113" s="21"/>
      <c r="S113" s="21"/>
      <c r="T113" s="21"/>
      <c r="U113" s="21"/>
      <c r="V113" s="21"/>
      <c r="W113" s="432" t="s">
        <v>299</v>
      </c>
    </row>
    <row r="114" spans="1:23" s="3" customFormat="1" ht="15.75" customHeight="1" x14ac:dyDescent="0.35">
      <c r="A114" s="10">
        <f t="shared" si="78"/>
        <v>0</v>
      </c>
      <c r="C114" s="727" t="s">
        <v>21</v>
      </c>
      <c r="D114" s="726"/>
      <c r="E114" s="726"/>
      <c r="F114" s="372" t="s">
        <v>1143</v>
      </c>
      <c r="G114" s="439" t="s">
        <v>299</v>
      </c>
      <c r="H114" s="190" t="s">
        <v>299</v>
      </c>
      <c r="I114" s="190" t="s">
        <v>299</v>
      </c>
      <c r="J114" s="190" t="s">
        <v>299</v>
      </c>
      <c r="K114" s="530" t="s">
        <v>299</v>
      </c>
      <c r="L114" s="530" t="s">
        <v>299</v>
      </c>
      <c r="M114" s="190" t="s">
        <v>299</v>
      </c>
      <c r="N114" s="190" t="s">
        <v>299</v>
      </c>
      <c r="O114" s="190" t="s">
        <v>299</v>
      </c>
      <c r="P114" s="190"/>
      <c r="Q114" s="190" t="s">
        <v>299</v>
      </c>
      <c r="R114" s="190"/>
      <c r="S114" s="190"/>
      <c r="T114" s="190"/>
      <c r="U114" s="190"/>
      <c r="V114" s="190"/>
      <c r="W114" s="433" t="s">
        <v>299</v>
      </c>
    </row>
    <row r="115" spans="1:23" ht="112.5" customHeight="1" x14ac:dyDescent="0.25">
      <c r="A115" s="10">
        <f t="shared" si="78"/>
        <v>1</v>
      </c>
      <c r="C115" s="452" t="s">
        <v>356</v>
      </c>
      <c r="D115" s="465" t="s">
        <v>779</v>
      </c>
      <c r="E115" s="6" t="s">
        <v>1076</v>
      </c>
      <c r="F115" s="6" t="s">
        <v>1138</v>
      </c>
      <c r="G115" s="442" t="s">
        <v>54</v>
      </c>
      <c r="H115" s="15" t="s">
        <v>54</v>
      </c>
      <c r="I115" s="16" t="s">
        <v>54</v>
      </c>
      <c r="J115" s="15"/>
      <c r="K115" s="187"/>
      <c r="L115" s="531"/>
      <c r="M115" s="187"/>
      <c r="N115" s="532">
        <f t="shared" si="70"/>
        <v>0</v>
      </c>
      <c r="O115" s="532">
        <f t="shared" si="71"/>
        <v>0</v>
      </c>
      <c r="P115" s="532">
        <f t="shared" si="72"/>
        <v>0</v>
      </c>
      <c r="Q115" s="532">
        <f t="shared" si="73"/>
        <v>0</v>
      </c>
      <c r="R115" s="532">
        <f>IF('SYNTHESE-SUMMARY'!$B$25="X",'EGAPE-GRAEP'!G115,IF('SYNTHESE-SUMMARY'!$B$26="X",'EGAPE-GRAEP'!H115,IF('SYNTHESE-SUMMARY'!$B$27="X",'EGAPE-GRAEP'!I115,'EGAPE-GRAEP'!J115)))</f>
        <v>0</v>
      </c>
      <c r="S115" s="532">
        <f t="shared" si="74"/>
        <v>0</v>
      </c>
      <c r="T115" s="533">
        <f t="shared" si="75"/>
        <v>0</v>
      </c>
      <c r="U115" s="533" t="str">
        <f t="shared" si="76"/>
        <v/>
      </c>
      <c r="V115" s="533">
        <f t="shared" si="77"/>
        <v>0</v>
      </c>
      <c r="W115" s="526"/>
    </row>
    <row r="116" spans="1:23" ht="130" customHeight="1" x14ac:dyDescent="0.25">
      <c r="A116" s="10">
        <f t="shared" si="78"/>
        <v>1</v>
      </c>
      <c r="C116" s="452" t="s">
        <v>357</v>
      </c>
      <c r="D116" s="465"/>
      <c r="E116" s="6" t="s">
        <v>1274</v>
      </c>
      <c r="F116" s="4" t="s">
        <v>1273</v>
      </c>
      <c r="G116" s="442" t="s">
        <v>54</v>
      </c>
      <c r="H116" s="16" t="s">
        <v>54</v>
      </c>
      <c r="I116" s="16" t="s">
        <v>54</v>
      </c>
      <c r="J116" s="15"/>
      <c r="K116" s="187"/>
      <c r="L116" s="531"/>
      <c r="M116" s="187"/>
      <c r="N116" s="532">
        <f t="shared" si="70"/>
        <v>0</v>
      </c>
      <c r="O116" s="532">
        <f t="shared" si="71"/>
        <v>0</v>
      </c>
      <c r="P116" s="532">
        <f t="shared" si="72"/>
        <v>0</v>
      </c>
      <c r="Q116" s="532">
        <f t="shared" si="73"/>
        <v>0</v>
      </c>
      <c r="R116" s="532">
        <f>IF('SYNTHESE-SUMMARY'!$B$25="X",'EGAPE-GRAEP'!G116,IF('SYNTHESE-SUMMARY'!$B$26="X",'EGAPE-GRAEP'!H116,IF('SYNTHESE-SUMMARY'!$B$27="X",'EGAPE-GRAEP'!I116,'EGAPE-GRAEP'!J116)))</f>
        <v>0</v>
      </c>
      <c r="S116" s="532">
        <f t="shared" si="74"/>
        <v>0</v>
      </c>
      <c r="T116" s="533">
        <f t="shared" si="75"/>
        <v>0</v>
      </c>
      <c r="U116" s="533" t="str">
        <f t="shared" si="76"/>
        <v/>
      </c>
      <c r="V116" s="533">
        <f t="shared" si="77"/>
        <v>0</v>
      </c>
      <c r="W116" s="526"/>
    </row>
    <row r="117" spans="1:23" ht="17.5" x14ac:dyDescent="0.25">
      <c r="A117" s="10">
        <f t="shared" si="78"/>
        <v>0</v>
      </c>
      <c r="C117" s="725" t="s">
        <v>47</v>
      </c>
      <c r="D117" s="726"/>
      <c r="E117" s="726"/>
      <c r="F117" s="371" t="s">
        <v>611</v>
      </c>
      <c r="G117" s="438" t="s">
        <v>299</v>
      </c>
      <c r="H117" s="21" t="s">
        <v>299</v>
      </c>
      <c r="I117" s="21" t="s">
        <v>299</v>
      </c>
      <c r="J117" s="21" t="s">
        <v>299</v>
      </c>
      <c r="K117" s="529" t="s">
        <v>299</v>
      </c>
      <c r="L117" s="529" t="s">
        <v>299</v>
      </c>
      <c r="M117" s="21" t="s">
        <v>299</v>
      </c>
      <c r="N117" s="21" t="s">
        <v>299</v>
      </c>
      <c r="O117" s="21" t="s">
        <v>299</v>
      </c>
      <c r="P117" s="21"/>
      <c r="Q117" s="21" t="s">
        <v>299</v>
      </c>
      <c r="R117" s="21"/>
      <c r="S117" s="21"/>
      <c r="T117" s="21"/>
      <c r="U117" s="21"/>
      <c r="V117" s="21"/>
      <c r="W117" s="432" t="s">
        <v>299</v>
      </c>
    </row>
    <row r="118" spans="1:23" s="3" customFormat="1" ht="15.75" customHeight="1" x14ac:dyDescent="0.35">
      <c r="A118" s="10">
        <f t="shared" si="78"/>
        <v>0</v>
      </c>
      <c r="C118" s="727" t="s">
        <v>22</v>
      </c>
      <c r="D118" s="726"/>
      <c r="E118" s="726"/>
      <c r="F118" s="372" t="s">
        <v>1142</v>
      </c>
      <c r="G118" s="439" t="s">
        <v>299</v>
      </c>
      <c r="H118" s="190" t="s">
        <v>299</v>
      </c>
      <c r="I118" s="190" t="s">
        <v>299</v>
      </c>
      <c r="J118" s="190" t="s">
        <v>299</v>
      </c>
      <c r="K118" s="530" t="s">
        <v>299</v>
      </c>
      <c r="L118" s="530" t="s">
        <v>299</v>
      </c>
      <c r="M118" s="190" t="s">
        <v>299</v>
      </c>
      <c r="N118" s="190" t="s">
        <v>299</v>
      </c>
      <c r="O118" s="190" t="s">
        <v>299</v>
      </c>
      <c r="P118" s="190"/>
      <c r="Q118" s="190" t="s">
        <v>299</v>
      </c>
      <c r="R118" s="190"/>
      <c r="S118" s="190"/>
      <c r="T118" s="190"/>
      <c r="U118" s="190"/>
      <c r="V118" s="190"/>
      <c r="W118" s="433" t="s">
        <v>299</v>
      </c>
    </row>
    <row r="119" spans="1:23" ht="60" customHeight="1" x14ac:dyDescent="0.25">
      <c r="A119" s="10">
        <f t="shared" ref="A119:A168" si="97">IF(LEFT(C119,3)="REQ",1,0)</f>
        <v>1</v>
      </c>
      <c r="C119" s="452" t="s">
        <v>358</v>
      </c>
      <c r="D119" s="465" t="s">
        <v>1106</v>
      </c>
      <c r="E119" s="6" t="s">
        <v>1077</v>
      </c>
      <c r="F119" s="8" t="s">
        <v>1139</v>
      </c>
      <c r="G119" s="444"/>
      <c r="H119" s="16" t="s">
        <v>54</v>
      </c>
      <c r="I119" s="15"/>
      <c r="J119" s="15"/>
      <c r="K119" s="187"/>
      <c r="L119" s="531"/>
      <c r="M119" s="187"/>
      <c r="N119" s="532">
        <f t="shared" ref="N119:N161" si="98">IF(K119="",0,1)</f>
        <v>0</v>
      </c>
      <c r="O119" s="532">
        <f t="shared" ref="O119:O161" si="99">IF(M119="",0,1)</f>
        <v>0</v>
      </c>
      <c r="P119" s="532">
        <f t="shared" ref="P119:P161" si="100">IF(O119=1,IF(R119="X",1,0),0)</f>
        <v>0</v>
      </c>
      <c r="Q119" s="532">
        <f t="shared" ref="Q119:Q161" si="101">IF(K119="",0,IF(K119="T",1,IF(K119="P",0.5,0)))</f>
        <v>0</v>
      </c>
      <c r="R119" s="532">
        <f>IF('SYNTHESE-SUMMARY'!$B$25="X",'EGAPE-GRAEP'!G119,IF('SYNTHESE-SUMMARY'!$B$26="X",'EGAPE-GRAEP'!H119,IF('SYNTHESE-SUMMARY'!$B$27="X",'EGAPE-GRAEP'!I119,'EGAPE-GRAEP'!J119)))</f>
        <v>0</v>
      </c>
      <c r="S119" s="532">
        <f t="shared" ref="S119:S161" si="102">IF(AND($K119="NA",$M119="OK")=TRUE,"",R119)</f>
        <v>0</v>
      </c>
      <c r="T119" s="533">
        <f t="shared" ref="T119:T161" si="103">IF(AND(M119="OK",K119="NA")=TRUE,-1,0)</f>
        <v>0</v>
      </c>
      <c r="U119" s="533" t="str">
        <f t="shared" ref="U119:U161" si="104">IF(AND(R119="X",M119="OK")=TRUE,1,"")</f>
        <v/>
      </c>
      <c r="V119" s="533">
        <f t="shared" ref="V119:V161" si="105">IF(U119=1,T119,0)</f>
        <v>0</v>
      </c>
      <c r="W119" s="526"/>
    </row>
    <row r="120" spans="1:23" ht="39" x14ac:dyDescent="0.25">
      <c r="A120" s="10">
        <f t="shared" si="97"/>
        <v>1</v>
      </c>
      <c r="C120" s="452" t="s">
        <v>359</v>
      </c>
      <c r="D120" s="465" t="s">
        <v>1107</v>
      </c>
      <c r="E120" s="6" t="s">
        <v>1108</v>
      </c>
      <c r="F120" s="8" t="s">
        <v>1109</v>
      </c>
      <c r="G120" s="442" t="s">
        <v>54</v>
      </c>
      <c r="H120" s="16" t="s">
        <v>54</v>
      </c>
      <c r="I120" s="15"/>
      <c r="J120" s="15"/>
      <c r="K120" s="187"/>
      <c r="L120" s="531"/>
      <c r="M120" s="187"/>
      <c r="N120" s="532">
        <f t="shared" si="98"/>
        <v>0</v>
      </c>
      <c r="O120" s="532">
        <f t="shared" si="99"/>
        <v>0</v>
      </c>
      <c r="P120" s="532">
        <f t="shared" si="100"/>
        <v>0</v>
      </c>
      <c r="Q120" s="532">
        <f t="shared" si="101"/>
        <v>0</v>
      </c>
      <c r="R120" s="532">
        <f>IF('SYNTHESE-SUMMARY'!$B$25="X",'EGAPE-GRAEP'!G120,IF('SYNTHESE-SUMMARY'!$B$26="X",'EGAPE-GRAEP'!H120,IF('SYNTHESE-SUMMARY'!$B$27="X",'EGAPE-GRAEP'!I120,'EGAPE-GRAEP'!J120)))</f>
        <v>0</v>
      </c>
      <c r="S120" s="532">
        <f t="shared" si="102"/>
        <v>0</v>
      </c>
      <c r="T120" s="533">
        <f t="shared" si="103"/>
        <v>0</v>
      </c>
      <c r="U120" s="533" t="str">
        <f t="shared" si="104"/>
        <v/>
      </c>
      <c r="V120" s="533">
        <f t="shared" si="105"/>
        <v>0</v>
      </c>
      <c r="W120" s="526"/>
    </row>
    <row r="121" spans="1:23" ht="40" customHeight="1" x14ac:dyDescent="0.25">
      <c r="A121" s="10">
        <f t="shared" si="97"/>
        <v>1</v>
      </c>
      <c r="C121" s="452" t="s">
        <v>360</v>
      </c>
      <c r="D121" s="465" t="s">
        <v>1106</v>
      </c>
      <c r="E121" s="6" t="s">
        <v>1110</v>
      </c>
      <c r="F121" s="6" t="s">
        <v>1140</v>
      </c>
      <c r="G121" s="442" t="s">
        <v>54</v>
      </c>
      <c r="H121" s="16" t="s">
        <v>54</v>
      </c>
      <c r="I121" s="15"/>
      <c r="J121" s="15"/>
      <c r="K121" s="187"/>
      <c r="L121" s="531"/>
      <c r="M121" s="187"/>
      <c r="N121" s="532">
        <f t="shared" si="98"/>
        <v>0</v>
      </c>
      <c r="O121" s="532">
        <f t="shared" si="99"/>
        <v>0</v>
      </c>
      <c r="P121" s="532">
        <f t="shared" si="100"/>
        <v>0</v>
      </c>
      <c r="Q121" s="532">
        <f t="shared" si="101"/>
        <v>0</v>
      </c>
      <c r="R121" s="532">
        <f>IF('SYNTHESE-SUMMARY'!$B$25="X",'EGAPE-GRAEP'!G121,IF('SYNTHESE-SUMMARY'!$B$26="X",'EGAPE-GRAEP'!H121,IF('SYNTHESE-SUMMARY'!$B$27="X",'EGAPE-GRAEP'!I121,'EGAPE-GRAEP'!J121)))</f>
        <v>0</v>
      </c>
      <c r="S121" s="532">
        <f t="shared" si="102"/>
        <v>0</v>
      </c>
      <c r="T121" s="533">
        <f t="shared" si="103"/>
        <v>0</v>
      </c>
      <c r="U121" s="533" t="str">
        <f t="shared" si="104"/>
        <v/>
      </c>
      <c r="V121" s="533">
        <f t="shared" si="105"/>
        <v>0</v>
      </c>
      <c r="W121" s="526"/>
    </row>
    <row r="122" spans="1:23" s="3" customFormat="1" ht="15.75" customHeight="1" x14ac:dyDescent="0.35">
      <c r="A122" s="10">
        <f t="shared" si="97"/>
        <v>0</v>
      </c>
      <c r="C122" s="727" t="s">
        <v>23</v>
      </c>
      <c r="D122" s="726"/>
      <c r="E122" s="726"/>
      <c r="F122" s="372" t="s">
        <v>1141</v>
      </c>
      <c r="G122" s="439" t="s">
        <v>299</v>
      </c>
      <c r="H122" s="190" t="s">
        <v>299</v>
      </c>
      <c r="I122" s="190" t="s">
        <v>299</v>
      </c>
      <c r="J122" s="190" t="s">
        <v>299</v>
      </c>
      <c r="K122" s="530" t="s">
        <v>299</v>
      </c>
      <c r="L122" s="530" t="s">
        <v>299</v>
      </c>
      <c r="M122" s="190" t="s">
        <v>299</v>
      </c>
      <c r="N122" s="190" t="s">
        <v>299</v>
      </c>
      <c r="O122" s="190" t="s">
        <v>299</v>
      </c>
      <c r="P122" s="190"/>
      <c r="Q122" s="190" t="s">
        <v>299</v>
      </c>
      <c r="R122" s="190"/>
      <c r="S122" s="190"/>
      <c r="T122" s="190"/>
      <c r="U122" s="190"/>
      <c r="V122" s="190"/>
      <c r="W122" s="433" t="s">
        <v>299</v>
      </c>
    </row>
    <row r="123" spans="1:23" ht="110.15" customHeight="1" x14ac:dyDescent="0.25">
      <c r="A123" s="10">
        <f t="shared" si="97"/>
        <v>1</v>
      </c>
      <c r="C123" s="452" t="s">
        <v>361</v>
      </c>
      <c r="D123" s="465" t="s">
        <v>1107</v>
      </c>
      <c r="E123" s="6" t="s">
        <v>1078</v>
      </c>
      <c r="F123" s="6" t="s">
        <v>1144</v>
      </c>
      <c r="G123" s="442" t="s">
        <v>54</v>
      </c>
      <c r="H123" s="16" t="s">
        <v>54</v>
      </c>
      <c r="I123" s="15"/>
      <c r="J123" s="15"/>
      <c r="K123" s="187"/>
      <c r="L123" s="531"/>
      <c r="M123" s="187"/>
      <c r="N123" s="532">
        <f t="shared" si="98"/>
        <v>0</v>
      </c>
      <c r="O123" s="532">
        <f t="shared" si="99"/>
        <v>0</v>
      </c>
      <c r="P123" s="532">
        <f t="shared" si="100"/>
        <v>0</v>
      </c>
      <c r="Q123" s="532">
        <f t="shared" si="101"/>
        <v>0</v>
      </c>
      <c r="R123" s="532">
        <f>IF('SYNTHESE-SUMMARY'!$B$25="X",'EGAPE-GRAEP'!G123,IF('SYNTHESE-SUMMARY'!$B$26="X",'EGAPE-GRAEP'!H123,IF('SYNTHESE-SUMMARY'!$B$27="X",'EGAPE-GRAEP'!I123,'EGAPE-GRAEP'!J123)))</f>
        <v>0</v>
      </c>
      <c r="S123" s="532">
        <f t="shared" si="102"/>
        <v>0</v>
      </c>
      <c r="T123" s="533">
        <f t="shared" si="103"/>
        <v>0</v>
      </c>
      <c r="U123" s="533" t="str">
        <f t="shared" si="104"/>
        <v/>
      </c>
      <c r="V123" s="533">
        <f t="shared" si="105"/>
        <v>0</v>
      </c>
      <c r="W123" s="526"/>
    </row>
    <row r="124" spans="1:23" ht="87.5" x14ac:dyDescent="0.25">
      <c r="A124" s="10">
        <f t="shared" si="97"/>
        <v>1</v>
      </c>
      <c r="C124" s="452" t="s">
        <v>362</v>
      </c>
      <c r="D124" s="465" t="s">
        <v>1111</v>
      </c>
      <c r="E124" s="6" t="s">
        <v>1112</v>
      </c>
      <c r="F124" s="12" t="s">
        <v>1113</v>
      </c>
      <c r="G124" s="442" t="s">
        <v>54</v>
      </c>
      <c r="H124" s="16" t="s">
        <v>54</v>
      </c>
      <c r="I124" s="15"/>
      <c r="J124" s="15"/>
      <c r="K124" s="187"/>
      <c r="L124" s="531"/>
      <c r="M124" s="187"/>
      <c r="N124" s="532">
        <f t="shared" si="98"/>
        <v>0</v>
      </c>
      <c r="O124" s="532">
        <f t="shared" si="99"/>
        <v>0</v>
      </c>
      <c r="P124" s="532">
        <f t="shared" si="100"/>
        <v>0</v>
      </c>
      <c r="Q124" s="532">
        <f t="shared" si="101"/>
        <v>0</v>
      </c>
      <c r="R124" s="532">
        <f>IF('SYNTHESE-SUMMARY'!$B$25="X",'EGAPE-GRAEP'!G124,IF('SYNTHESE-SUMMARY'!$B$26="X",'EGAPE-GRAEP'!H124,IF('SYNTHESE-SUMMARY'!$B$27="X",'EGAPE-GRAEP'!I124,'EGAPE-GRAEP'!J124)))</f>
        <v>0</v>
      </c>
      <c r="S124" s="532">
        <f t="shared" si="102"/>
        <v>0</v>
      </c>
      <c r="T124" s="533">
        <f t="shared" si="103"/>
        <v>0</v>
      </c>
      <c r="U124" s="533" t="str">
        <f t="shared" si="104"/>
        <v/>
      </c>
      <c r="V124" s="533">
        <f t="shared" si="105"/>
        <v>0</v>
      </c>
      <c r="W124" s="526"/>
    </row>
    <row r="125" spans="1:23" s="3" customFormat="1" ht="15.75" customHeight="1" x14ac:dyDescent="0.35">
      <c r="A125" s="10">
        <f t="shared" si="97"/>
        <v>0</v>
      </c>
      <c r="C125" s="727" t="s">
        <v>24</v>
      </c>
      <c r="D125" s="726"/>
      <c r="E125" s="726"/>
      <c r="F125" s="372" t="s">
        <v>612</v>
      </c>
      <c r="G125" s="439" t="s">
        <v>299</v>
      </c>
      <c r="H125" s="190" t="s">
        <v>299</v>
      </c>
      <c r="I125" s="190" t="s">
        <v>299</v>
      </c>
      <c r="J125" s="190" t="s">
        <v>299</v>
      </c>
      <c r="K125" s="530" t="s">
        <v>299</v>
      </c>
      <c r="L125" s="530" t="s">
        <v>299</v>
      </c>
      <c r="M125" s="190" t="s">
        <v>299</v>
      </c>
      <c r="N125" s="190" t="s">
        <v>299</v>
      </c>
      <c r="O125" s="190" t="s">
        <v>299</v>
      </c>
      <c r="P125" s="190"/>
      <c r="Q125" s="190" t="s">
        <v>299</v>
      </c>
      <c r="R125" s="190"/>
      <c r="S125" s="190"/>
      <c r="T125" s="190"/>
      <c r="U125" s="190"/>
      <c r="V125" s="190"/>
      <c r="W125" s="433" t="s">
        <v>299</v>
      </c>
    </row>
    <row r="126" spans="1:23" ht="60" customHeight="1" x14ac:dyDescent="0.25">
      <c r="A126" s="10">
        <f t="shared" si="97"/>
        <v>1</v>
      </c>
      <c r="C126" s="452" t="s">
        <v>363</v>
      </c>
      <c r="D126" s="466" t="s">
        <v>780</v>
      </c>
      <c r="E126" s="6" t="s">
        <v>1059</v>
      </c>
      <c r="F126" s="6" t="s">
        <v>1145</v>
      </c>
      <c r="G126" s="442" t="s">
        <v>54</v>
      </c>
      <c r="H126" s="16" t="s">
        <v>54</v>
      </c>
      <c r="I126" s="15"/>
      <c r="J126" s="15"/>
      <c r="K126" s="187"/>
      <c r="L126" s="531"/>
      <c r="M126" s="187"/>
      <c r="N126" s="532">
        <f t="shared" si="98"/>
        <v>0</v>
      </c>
      <c r="O126" s="532">
        <f t="shared" si="99"/>
        <v>0</v>
      </c>
      <c r="P126" s="532">
        <f t="shared" si="100"/>
        <v>0</v>
      </c>
      <c r="Q126" s="532">
        <f t="shared" si="101"/>
        <v>0</v>
      </c>
      <c r="R126" s="532">
        <f>IF('SYNTHESE-SUMMARY'!$B$25="X",'EGAPE-GRAEP'!G126,IF('SYNTHESE-SUMMARY'!$B$26="X",'EGAPE-GRAEP'!H126,IF('SYNTHESE-SUMMARY'!$B$27="X",'EGAPE-GRAEP'!I126,'EGAPE-GRAEP'!J126)))</f>
        <v>0</v>
      </c>
      <c r="S126" s="532">
        <f t="shared" si="102"/>
        <v>0</v>
      </c>
      <c r="T126" s="533">
        <f t="shared" si="103"/>
        <v>0</v>
      </c>
      <c r="U126" s="533" t="str">
        <f t="shared" si="104"/>
        <v/>
      </c>
      <c r="V126" s="533">
        <f t="shared" si="105"/>
        <v>0</v>
      </c>
      <c r="W126" s="526"/>
    </row>
    <row r="127" spans="1:23" ht="73.5" customHeight="1" x14ac:dyDescent="0.25">
      <c r="A127" s="10">
        <f t="shared" si="97"/>
        <v>1</v>
      </c>
      <c r="C127" s="452" t="s">
        <v>1246</v>
      </c>
      <c r="D127" s="465" t="s">
        <v>782</v>
      </c>
      <c r="E127" s="6" t="s">
        <v>1060</v>
      </c>
      <c r="F127" s="6" t="s">
        <v>1146</v>
      </c>
      <c r="G127" s="442" t="s">
        <v>54</v>
      </c>
      <c r="H127" s="16" t="s">
        <v>54</v>
      </c>
      <c r="I127" s="16" t="s">
        <v>54</v>
      </c>
      <c r="J127" s="16"/>
      <c r="K127" s="187"/>
      <c r="L127" s="531"/>
      <c r="M127" s="187"/>
      <c r="N127" s="532">
        <f t="shared" si="98"/>
        <v>0</v>
      </c>
      <c r="O127" s="532">
        <f t="shared" si="99"/>
        <v>0</v>
      </c>
      <c r="P127" s="532">
        <f t="shared" si="100"/>
        <v>0</v>
      </c>
      <c r="Q127" s="532">
        <f t="shared" si="101"/>
        <v>0</v>
      </c>
      <c r="R127" s="532">
        <f>IF('SYNTHESE-SUMMARY'!$B$25="X",'EGAPE-GRAEP'!G127,IF('SYNTHESE-SUMMARY'!$B$26="X",'EGAPE-GRAEP'!H127,IF('SYNTHESE-SUMMARY'!$B$27="X",'EGAPE-GRAEP'!I127,'EGAPE-GRAEP'!J127)))</f>
        <v>0</v>
      </c>
      <c r="S127" s="532">
        <f t="shared" si="102"/>
        <v>0</v>
      </c>
      <c r="T127" s="533">
        <f t="shared" si="103"/>
        <v>0</v>
      </c>
      <c r="U127" s="533" t="str">
        <f t="shared" si="104"/>
        <v/>
      </c>
      <c r="V127" s="533">
        <f t="shared" si="105"/>
        <v>0</v>
      </c>
      <c r="W127" s="526"/>
    </row>
    <row r="128" spans="1:23" s="24" customFormat="1" ht="44.5" customHeight="1" x14ac:dyDescent="0.25">
      <c r="A128" s="10">
        <f t="shared" si="97"/>
        <v>1</v>
      </c>
      <c r="C128" s="452" t="s">
        <v>364</v>
      </c>
      <c r="D128" s="466" t="s">
        <v>780</v>
      </c>
      <c r="E128" s="6" t="s">
        <v>703</v>
      </c>
      <c r="F128" s="6" t="s">
        <v>1147</v>
      </c>
      <c r="G128" s="442"/>
      <c r="H128" s="16" t="s">
        <v>54</v>
      </c>
      <c r="I128" s="16"/>
      <c r="J128" s="16"/>
      <c r="K128" s="187"/>
      <c r="L128" s="531"/>
      <c r="M128" s="187"/>
      <c r="N128" s="532">
        <f t="shared" si="98"/>
        <v>0</v>
      </c>
      <c r="O128" s="532">
        <f t="shared" si="99"/>
        <v>0</v>
      </c>
      <c r="P128" s="532">
        <f t="shared" si="100"/>
        <v>0</v>
      </c>
      <c r="Q128" s="532">
        <f t="shared" si="101"/>
        <v>0</v>
      </c>
      <c r="R128" s="532">
        <f>IF('SYNTHESE-SUMMARY'!$B$25="X",'EGAPE-GRAEP'!G128,IF('SYNTHESE-SUMMARY'!$B$26="X",'EGAPE-GRAEP'!H128,IF('SYNTHESE-SUMMARY'!$B$27="X",'EGAPE-GRAEP'!I128,'EGAPE-GRAEP'!J128)))</f>
        <v>0</v>
      </c>
      <c r="S128" s="532">
        <f t="shared" si="102"/>
        <v>0</v>
      </c>
      <c r="T128" s="533">
        <f t="shared" si="103"/>
        <v>0</v>
      </c>
      <c r="U128" s="533" t="str">
        <f t="shared" si="104"/>
        <v/>
      </c>
      <c r="V128" s="533">
        <f t="shared" si="105"/>
        <v>0</v>
      </c>
      <c r="W128" s="526"/>
    </row>
    <row r="129" spans="1:23" s="3" customFormat="1" ht="15.75" customHeight="1" x14ac:dyDescent="0.35">
      <c r="A129" s="10">
        <f t="shared" si="97"/>
        <v>0</v>
      </c>
      <c r="C129" s="727" t="s">
        <v>25</v>
      </c>
      <c r="D129" s="726"/>
      <c r="E129" s="726"/>
      <c r="F129" s="372" t="s">
        <v>613</v>
      </c>
      <c r="G129" s="439" t="s">
        <v>299</v>
      </c>
      <c r="H129" s="190" t="s">
        <v>299</v>
      </c>
      <c r="I129" s="190" t="s">
        <v>299</v>
      </c>
      <c r="J129" s="190" t="s">
        <v>299</v>
      </c>
      <c r="K129" s="530" t="s">
        <v>299</v>
      </c>
      <c r="L129" s="530" t="s">
        <v>299</v>
      </c>
      <c r="M129" s="190" t="s">
        <v>299</v>
      </c>
      <c r="N129" s="190" t="s">
        <v>299</v>
      </c>
      <c r="O129" s="190" t="s">
        <v>299</v>
      </c>
      <c r="P129" s="190"/>
      <c r="Q129" s="190" t="s">
        <v>299</v>
      </c>
      <c r="R129" s="190"/>
      <c r="S129" s="190"/>
      <c r="T129" s="190"/>
      <c r="U129" s="190"/>
      <c r="V129" s="190"/>
      <c r="W129" s="433" t="s">
        <v>299</v>
      </c>
    </row>
    <row r="130" spans="1:23" s="24" customFormat="1" ht="100" x14ac:dyDescent="0.25">
      <c r="A130" s="10">
        <f t="shared" si="97"/>
        <v>1</v>
      </c>
      <c r="C130" s="452" t="s">
        <v>365</v>
      </c>
      <c r="D130" s="465" t="s">
        <v>783</v>
      </c>
      <c r="E130" s="6" t="s">
        <v>1215</v>
      </c>
      <c r="F130" s="6" t="s">
        <v>1216</v>
      </c>
      <c r="G130" s="442" t="s">
        <v>54</v>
      </c>
      <c r="H130" s="16" t="s">
        <v>54</v>
      </c>
      <c r="I130" s="16"/>
      <c r="J130" s="16"/>
      <c r="K130" s="187"/>
      <c r="L130" s="531"/>
      <c r="M130" s="187"/>
      <c r="N130" s="532">
        <f t="shared" si="98"/>
        <v>0</v>
      </c>
      <c r="O130" s="532">
        <f t="shared" si="99"/>
        <v>0</v>
      </c>
      <c r="P130" s="532">
        <f t="shared" si="100"/>
        <v>0</v>
      </c>
      <c r="Q130" s="532">
        <f t="shared" si="101"/>
        <v>0</v>
      </c>
      <c r="R130" s="532">
        <f>IF('SYNTHESE-SUMMARY'!$B$25="X",'EGAPE-GRAEP'!G130,IF('SYNTHESE-SUMMARY'!$B$26="X",'EGAPE-GRAEP'!H130,IF('SYNTHESE-SUMMARY'!$B$27="X",'EGAPE-GRAEP'!I130,'EGAPE-GRAEP'!J130)))</f>
        <v>0</v>
      </c>
      <c r="S130" s="532">
        <f t="shared" si="102"/>
        <v>0</v>
      </c>
      <c r="T130" s="533">
        <f t="shared" si="103"/>
        <v>0</v>
      </c>
      <c r="U130" s="533" t="str">
        <f t="shared" si="104"/>
        <v/>
      </c>
      <c r="V130" s="533">
        <f t="shared" si="105"/>
        <v>0</v>
      </c>
      <c r="W130" s="526"/>
    </row>
    <row r="131" spans="1:23" s="3" customFormat="1" ht="15.75" customHeight="1" x14ac:dyDescent="0.35">
      <c r="A131" s="10">
        <f t="shared" si="97"/>
        <v>0</v>
      </c>
      <c r="C131" s="727" t="s">
        <v>26</v>
      </c>
      <c r="D131" s="726"/>
      <c r="E131" s="726"/>
      <c r="F131" s="375" t="s">
        <v>614</v>
      </c>
      <c r="G131" s="439" t="s">
        <v>299</v>
      </c>
      <c r="H131" s="190" t="s">
        <v>299</v>
      </c>
      <c r="I131" s="190" t="s">
        <v>299</v>
      </c>
      <c r="J131" s="190" t="s">
        <v>299</v>
      </c>
      <c r="K131" s="530" t="s">
        <v>299</v>
      </c>
      <c r="L131" s="530" t="s">
        <v>299</v>
      </c>
      <c r="M131" s="190" t="s">
        <v>299</v>
      </c>
      <c r="N131" s="190" t="s">
        <v>299</v>
      </c>
      <c r="O131" s="190" t="s">
        <v>299</v>
      </c>
      <c r="P131" s="190"/>
      <c r="Q131" s="190" t="s">
        <v>299</v>
      </c>
      <c r="R131" s="190"/>
      <c r="S131" s="190"/>
      <c r="T131" s="190"/>
      <c r="U131" s="190"/>
      <c r="V131" s="190"/>
      <c r="W131" s="433" t="s">
        <v>299</v>
      </c>
    </row>
    <row r="132" spans="1:23" s="188" customFormat="1" ht="70" customHeight="1" x14ac:dyDescent="0.25">
      <c r="A132" s="10">
        <f t="shared" si="97"/>
        <v>1</v>
      </c>
      <c r="B132" s="11"/>
      <c r="C132" s="452" t="s">
        <v>1247</v>
      </c>
      <c r="D132" s="465" t="s">
        <v>781</v>
      </c>
      <c r="E132" s="12" t="s">
        <v>1208</v>
      </c>
      <c r="F132" s="12" t="s">
        <v>1209</v>
      </c>
      <c r="G132" s="437" t="s">
        <v>54</v>
      </c>
      <c r="H132" s="7" t="s">
        <v>54</v>
      </c>
      <c r="I132" s="7"/>
      <c r="J132" s="7"/>
      <c r="K132" s="187"/>
      <c r="L132" s="531"/>
      <c r="M132" s="187"/>
      <c r="N132" s="532">
        <f t="shared" si="98"/>
        <v>0</v>
      </c>
      <c r="O132" s="532">
        <f t="shared" si="99"/>
        <v>0</v>
      </c>
      <c r="P132" s="532">
        <f t="shared" si="100"/>
        <v>0</v>
      </c>
      <c r="Q132" s="532">
        <f t="shared" si="101"/>
        <v>0</v>
      </c>
      <c r="R132" s="532">
        <f>IF('SYNTHESE-SUMMARY'!$B$25="X",'EGAPE-GRAEP'!G132,IF('SYNTHESE-SUMMARY'!$B$26="X",'EGAPE-GRAEP'!H132,IF('SYNTHESE-SUMMARY'!$B$27="X",'EGAPE-GRAEP'!I132,'EGAPE-GRAEP'!J132)))</f>
        <v>0</v>
      </c>
      <c r="S132" s="532">
        <f t="shared" si="102"/>
        <v>0</v>
      </c>
      <c r="T132" s="533">
        <f t="shared" si="103"/>
        <v>0</v>
      </c>
      <c r="U132" s="533" t="str">
        <f t="shared" si="104"/>
        <v/>
      </c>
      <c r="V132" s="533">
        <f t="shared" si="105"/>
        <v>0</v>
      </c>
      <c r="W132" s="526"/>
    </row>
    <row r="133" spans="1:23" s="3" customFormat="1" ht="15.75" customHeight="1" x14ac:dyDescent="0.35">
      <c r="A133" s="10">
        <f t="shared" si="97"/>
        <v>0</v>
      </c>
      <c r="C133" s="721" t="s">
        <v>27</v>
      </c>
      <c r="D133" s="722"/>
      <c r="E133" s="722"/>
      <c r="F133" s="372" t="s">
        <v>615</v>
      </c>
      <c r="G133" s="439" t="s">
        <v>299</v>
      </c>
      <c r="H133" s="190" t="s">
        <v>299</v>
      </c>
      <c r="I133" s="190" t="s">
        <v>299</v>
      </c>
      <c r="J133" s="190" t="s">
        <v>299</v>
      </c>
      <c r="K133" s="530" t="s">
        <v>299</v>
      </c>
      <c r="L133" s="530" t="s">
        <v>299</v>
      </c>
      <c r="M133" s="190" t="s">
        <v>299</v>
      </c>
      <c r="N133" s="190" t="s">
        <v>299</v>
      </c>
      <c r="O133" s="190" t="s">
        <v>299</v>
      </c>
      <c r="P133" s="190"/>
      <c r="Q133" s="190" t="s">
        <v>299</v>
      </c>
      <c r="R133" s="190"/>
      <c r="S133" s="190"/>
      <c r="T133" s="190"/>
      <c r="U133" s="190"/>
      <c r="V133" s="190"/>
      <c r="W133" s="433" t="s">
        <v>299</v>
      </c>
    </row>
    <row r="134" spans="1:23" s="24" customFormat="1" ht="141.65" customHeight="1" x14ac:dyDescent="0.25">
      <c r="A134" s="10">
        <f t="shared" si="97"/>
        <v>1</v>
      </c>
      <c r="B134" s="142"/>
      <c r="C134" s="452" t="s">
        <v>366</v>
      </c>
      <c r="D134" s="465" t="s">
        <v>781</v>
      </c>
      <c r="E134" s="6" t="s">
        <v>1229</v>
      </c>
      <c r="F134" s="12" t="s">
        <v>1230</v>
      </c>
      <c r="G134" s="442" t="s">
        <v>54</v>
      </c>
      <c r="H134" s="16" t="s">
        <v>54</v>
      </c>
      <c r="I134" s="16"/>
      <c r="J134" s="16"/>
      <c r="K134" s="187"/>
      <c r="L134" s="531"/>
      <c r="M134" s="187"/>
      <c r="N134" s="532">
        <f t="shared" si="98"/>
        <v>0</v>
      </c>
      <c r="O134" s="532">
        <f t="shared" si="99"/>
        <v>0</v>
      </c>
      <c r="P134" s="532">
        <f t="shared" si="100"/>
        <v>0</v>
      </c>
      <c r="Q134" s="532">
        <f t="shared" si="101"/>
        <v>0</v>
      </c>
      <c r="R134" s="532">
        <f>IF('SYNTHESE-SUMMARY'!$B$25="X",'EGAPE-GRAEP'!G134,IF('SYNTHESE-SUMMARY'!$B$26="X",'EGAPE-GRAEP'!H134,IF('SYNTHESE-SUMMARY'!$B$27="X",'EGAPE-GRAEP'!I134,'EGAPE-GRAEP'!J134)))</f>
        <v>0</v>
      </c>
      <c r="S134" s="532">
        <f t="shared" si="102"/>
        <v>0</v>
      </c>
      <c r="T134" s="533">
        <f t="shared" si="103"/>
        <v>0</v>
      </c>
      <c r="U134" s="533" t="str">
        <f t="shared" si="104"/>
        <v/>
      </c>
      <c r="V134" s="533">
        <f t="shared" si="105"/>
        <v>0</v>
      </c>
      <c r="W134" s="526"/>
    </row>
    <row r="135" spans="1:23" ht="17.5" x14ac:dyDescent="0.25">
      <c r="A135" s="10">
        <f t="shared" si="97"/>
        <v>0</v>
      </c>
      <c r="C135" s="723" t="s">
        <v>289</v>
      </c>
      <c r="D135" s="724"/>
      <c r="E135" s="724"/>
      <c r="F135" s="371" t="s">
        <v>616</v>
      </c>
      <c r="G135" s="438" t="s">
        <v>299</v>
      </c>
      <c r="H135" s="21" t="s">
        <v>299</v>
      </c>
      <c r="I135" s="21" t="s">
        <v>299</v>
      </c>
      <c r="J135" s="21" t="s">
        <v>299</v>
      </c>
      <c r="K135" s="529" t="s">
        <v>299</v>
      </c>
      <c r="L135" s="529" t="s">
        <v>299</v>
      </c>
      <c r="M135" s="21" t="s">
        <v>299</v>
      </c>
      <c r="N135" s="21" t="s">
        <v>299</v>
      </c>
      <c r="O135" s="21" t="s">
        <v>299</v>
      </c>
      <c r="P135" s="21"/>
      <c r="Q135" s="21" t="s">
        <v>299</v>
      </c>
      <c r="R135" s="21"/>
      <c r="S135" s="21"/>
      <c r="T135" s="21"/>
      <c r="U135" s="21"/>
      <c r="V135" s="21"/>
      <c r="W135" s="432" t="s">
        <v>299</v>
      </c>
    </row>
    <row r="136" spans="1:23" s="3" customFormat="1" ht="15.75" customHeight="1" x14ac:dyDescent="0.35">
      <c r="A136" s="10">
        <f t="shared" si="97"/>
        <v>0</v>
      </c>
      <c r="C136" s="721" t="s">
        <v>298</v>
      </c>
      <c r="D136" s="722"/>
      <c r="E136" s="722"/>
      <c r="F136" s="372" t="s">
        <v>617</v>
      </c>
      <c r="G136" s="439" t="s">
        <v>299</v>
      </c>
      <c r="H136" s="190" t="s">
        <v>299</v>
      </c>
      <c r="I136" s="190" t="s">
        <v>299</v>
      </c>
      <c r="J136" s="190" t="s">
        <v>299</v>
      </c>
      <c r="K136" s="530" t="s">
        <v>299</v>
      </c>
      <c r="L136" s="530" t="s">
        <v>299</v>
      </c>
      <c r="M136" s="190" t="s">
        <v>299</v>
      </c>
      <c r="N136" s="190" t="s">
        <v>299</v>
      </c>
      <c r="O136" s="190" t="s">
        <v>299</v>
      </c>
      <c r="P136" s="190"/>
      <c r="Q136" s="190" t="s">
        <v>299</v>
      </c>
      <c r="R136" s="190"/>
      <c r="S136" s="190"/>
      <c r="T136" s="190"/>
      <c r="U136" s="190"/>
      <c r="V136" s="190"/>
      <c r="W136" s="433" t="s">
        <v>299</v>
      </c>
    </row>
    <row r="137" spans="1:23" s="24" customFormat="1" ht="42.5" customHeight="1" x14ac:dyDescent="0.25">
      <c r="A137" s="10">
        <f t="shared" si="97"/>
        <v>1</v>
      </c>
      <c r="C137" s="452" t="s">
        <v>367</v>
      </c>
      <c r="D137" s="465" t="s">
        <v>784</v>
      </c>
      <c r="E137" s="6" t="s">
        <v>1217</v>
      </c>
      <c r="F137" s="6" t="s">
        <v>1148</v>
      </c>
      <c r="G137" s="442" t="s">
        <v>54</v>
      </c>
      <c r="H137" s="15" t="s">
        <v>54</v>
      </c>
      <c r="I137" s="16" t="s">
        <v>54</v>
      </c>
      <c r="J137" s="16" t="s">
        <v>54</v>
      </c>
      <c r="K137" s="187"/>
      <c r="L137" s="531"/>
      <c r="M137" s="187"/>
      <c r="N137" s="532">
        <f t="shared" si="98"/>
        <v>0</v>
      </c>
      <c r="O137" s="532">
        <f t="shared" si="99"/>
        <v>0</v>
      </c>
      <c r="P137" s="532">
        <f t="shared" si="100"/>
        <v>0</v>
      </c>
      <c r="Q137" s="532">
        <f t="shared" si="101"/>
        <v>0</v>
      </c>
      <c r="R137" s="532" t="str">
        <f>IF('SYNTHESE-SUMMARY'!$B$25="X",'EGAPE-GRAEP'!G137,IF('SYNTHESE-SUMMARY'!$B$26="X",'EGAPE-GRAEP'!H137,IF('SYNTHESE-SUMMARY'!$B$27="X",'EGAPE-GRAEP'!I137,'EGAPE-GRAEP'!J137)))</f>
        <v>X</v>
      </c>
      <c r="S137" s="532" t="str">
        <f t="shared" si="102"/>
        <v>X</v>
      </c>
      <c r="T137" s="533">
        <f t="shared" si="103"/>
        <v>0</v>
      </c>
      <c r="U137" s="533" t="str">
        <f t="shared" si="104"/>
        <v/>
      </c>
      <c r="V137" s="533">
        <f t="shared" si="105"/>
        <v>0</v>
      </c>
      <c r="W137" s="526"/>
    </row>
    <row r="138" spans="1:23" s="3" customFormat="1" ht="15.75" customHeight="1" x14ac:dyDescent="0.35">
      <c r="A138" s="10">
        <f t="shared" si="97"/>
        <v>0</v>
      </c>
      <c r="C138" s="721" t="s">
        <v>28</v>
      </c>
      <c r="D138" s="722"/>
      <c r="E138" s="722"/>
      <c r="F138" s="372" t="s">
        <v>618</v>
      </c>
      <c r="G138" s="439" t="s">
        <v>299</v>
      </c>
      <c r="H138" s="190" t="s">
        <v>299</v>
      </c>
      <c r="I138" s="190" t="s">
        <v>299</v>
      </c>
      <c r="J138" s="190" t="s">
        <v>299</v>
      </c>
      <c r="K138" s="530" t="s">
        <v>299</v>
      </c>
      <c r="L138" s="530" t="s">
        <v>299</v>
      </c>
      <c r="M138" s="190" t="s">
        <v>299</v>
      </c>
      <c r="N138" s="190" t="s">
        <v>299</v>
      </c>
      <c r="O138" s="190" t="s">
        <v>299</v>
      </c>
      <c r="P138" s="190"/>
      <c r="Q138" s="190" t="s">
        <v>299</v>
      </c>
      <c r="R138" s="190"/>
      <c r="S138" s="190"/>
      <c r="T138" s="190"/>
      <c r="U138" s="190"/>
      <c r="V138" s="190"/>
      <c r="W138" s="433" t="s">
        <v>299</v>
      </c>
    </row>
    <row r="139" spans="1:23" s="24" customFormat="1" ht="81" customHeight="1" x14ac:dyDescent="0.25">
      <c r="A139" s="10">
        <f t="shared" si="97"/>
        <v>1</v>
      </c>
      <c r="C139" s="452" t="s">
        <v>368</v>
      </c>
      <c r="D139" s="465" t="s">
        <v>785</v>
      </c>
      <c r="E139" s="6" t="s">
        <v>1210</v>
      </c>
      <c r="F139" s="6" t="s">
        <v>1149</v>
      </c>
      <c r="G139" s="442" t="s">
        <v>54</v>
      </c>
      <c r="H139" s="15" t="s">
        <v>54</v>
      </c>
      <c r="I139" s="16" t="s">
        <v>54</v>
      </c>
      <c r="J139" s="16" t="s">
        <v>54</v>
      </c>
      <c r="K139" s="187"/>
      <c r="L139" s="531"/>
      <c r="M139" s="187"/>
      <c r="N139" s="532">
        <f t="shared" si="98"/>
        <v>0</v>
      </c>
      <c r="O139" s="532">
        <f t="shared" si="99"/>
        <v>0</v>
      </c>
      <c r="P139" s="532">
        <f t="shared" si="100"/>
        <v>0</v>
      </c>
      <c r="Q139" s="532">
        <f t="shared" si="101"/>
        <v>0</v>
      </c>
      <c r="R139" s="532" t="str">
        <f>IF('SYNTHESE-SUMMARY'!$B$25="X",'EGAPE-GRAEP'!G139,IF('SYNTHESE-SUMMARY'!$B$26="X",'EGAPE-GRAEP'!H139,IF('SYNTHESE-SUMMARY'!$B$27="X",'EGAPE-GRAEP'!I139,'EGAPE-GRAEP'!J139)))</f>
        <v>X</v>
      </c>
      <c r="S139" s="532" t="str">
        <f t="shared" si="102"/>
        <v>X</v>
      </c>
      <c r="T139" s="533">
        <f t="shared" si="103"/>
        <v>0</v>
      </c>
      <c r="U139" s="533" t="str">
        <f t="shared" si="104"/>
        <v/>
      </c>
      <c r="V139" s="533">
        <f t="shared" si="105"/>
        <v>0</v>
      </c>
      <c r="W139" s="526"/>
    </row>
    <row r="140" spans="1:23" ht="44" customHeight="1" x14ac:dyDescent="0.25">
      <c r="A140" s="10">
        <f t="shared" si="97"/>
        <v>1</v>
      </c>
      <c r="C140" s="451" t="s">
        <v>1248</v>
      </c>
      <c r="D140" s="465" t="s">
        <v>785</v>
      </c>
      <c r="E140" s="4" t="s">
        <v>1218</v>
      </c>
      <c r="F140" s="4" t="s">
        <v>1150</v>
      </c>
      <c r="G140" s="448"/>
      <c r="H140" s="17" t="s">
        <v>54</v>
      </c>
      <c r="I140" s="18"/>
      <c r="J140" s="18" t="s">
        <v>54</v>
      </c>
      <c r="K140" s="187"/>
      <c r="L140" s="531"/>
      <c r="M140" s="187"/>
      <c r="N140" s="532">
        <f t="shared" si="98"/>
        <v>0</v>
      </c>
      <c r="O140" s="532">
        <f t="shared" si="99"/>
        <v>0</v>
      </c>
      <c r="P140" s="532">
        <f t="shared" si="100"/>
        <v>0</v>
      </c>
      <c r="Q140" s="532">
        <f t="shared" si="101"/>
        <v>0</v>
      </c>
      <c r="R140" s="532" t="str">
        <f>IF('SYNTHESE-SUMMARY'!$B$25="X",'EGAPE-GRAEP'!G140,IF('SYNTHESE-SUMMARY'!$B$26="X",'EGAPE-GRAEP'!H140,IF('SYNTHESE-SUMMARY'!$B$27="X",'EGAPE-GRAEP'!I140,'EGAPE-GRAEP'!J140)))</f>
        <v>X</v>
      </c>
      <c r="S140" s="532" t="str">
        <f t="shared" si="102"/>
        <v>X</v>
      </c>
      <c r="T140" s="533">
        <f t="shared" si="103"/>
        <v>0</v>
      </c>
      <c r="U140" s="533" t="str">
        <f t="shared" si="104"/>
        <v/>
      </c>
      <c r="V140" s="533">
        <f t="shared" si="105"/>
        <v>0</v>
      </c>
      <c r="W140" s="526"/>
    </row>
    <row r="141" spans="1:23" s="24" customFormat="1" ht="74.5" customHeight="1" x14ac:dyDescent="0.25">
      <c r="A141" s="10">
        <f t="shared" si="97"/>
        <v>1</v>
      </c>
      <c r="C141" s="452" t="s">
        <v>369</v>
      </c>
      <c r="D141" s="465" t="s">
        <v>786</v>
      </c>
      <c r="E141" s="6" t="s">
        <v>1116</v>
      </c>
      <c r="F141" s="6" t="s">
        <v>1117</v>
      </c>
      <c r="G141" s="442"/>
      <c r="H141" s="16" t="s">
        <v>54</v>
      </c>
      <c r="I141" s="16"/>
      <c r="J141" s="16"/>
      <c r="K141" s="187"/>
      <c r="L141" s="531"/>
      <c r="M141" s="187"/>
      <c r="N141" s="532">
        <f t="shared" si="98"/>
        <v>0</v>
      </c>
      <c r="O141" s="532">
        <f t="shared" si="99"/>
        <v>0</v>
      </c>
      <c r="P141" s="532">
        <f t="shared" si="100"/>
        <v>0</v>
      </c>
      <c r="Q141" s="532">
        <f t="shared" si="101"/>
        <v>0</v>
      </c>
      <c r="R141" s="532">
        <f>IF('SYNTHESE-SUMMARY'!$B$25="X",'EGAPE-GRAEP'!G141,IF('SYNTHESE-SUMMARY'!$B$26="X",'EGAPE-GRAEP'!H141,IF('SYNTHESE-SUMMARY'!$B$27="X",'EGAPE-GRAEP'!I141,'EGAPE-GRAEP'!J141)))</f>
        <v>0</v>
      </c>
      <c r="S141" s="532">
        <f t="shared" si="102"/>
        <v>0</v>
      </c>
      <c r="T141" s="533">
        <f t="shared" si="103"/>
        <v>0</v>
      </c>
      <c r="U141" s="533" t="str">
        <f t="shared" si="104"/>
        <v/>
      </c>
      <c r="V141" s="533">
        <f t="shared" si="105"/>
        <v>0</v>
      </c>
      <c r="W141" s="526"/>
    </row>
    <row r="142" spans="1:23" s="3" customFormat="1" ht="15.75" customHeight="1" x14ac:dyDescent="0.35">
      <c r="A142" s="10">
        <f t="shared" si="97"/>
        <v>0</v>
      </c>
      <c r="C142" s="721" t="s">
        <v>1277</v>
      </c>
      <c r="D142" s="722"/>
      <c r="E142" s="722"/>
      <c r="F142" s="372" t="s">
        <v>1278</v>
      </c>
      <c r="G142" s="439" t="s">
        <v>299</v>
      </c>
      <c r="H142" s="190" t="s">
        <v>299</v>
      </c>
      <c r="I142" s="190" t="s">
        <v>299</v>
      </c>
      <c r="J142" s="190" t="s">
        <v>299</v>
      </c>
      <c r="K142" s="530" t="s">
        <v>299</v>
      </c>
      <c r="L142" s="530" t="s">
        <v>299</v>
      </c>
      <c r="M142" s="190" t="s">
        <v>299</v>
      </c>
      <c r="N142" s="190" t="s">
        <v>299</v>
      </c>
      <c r="O142" s="190" t="s">
        <v>299</v>
      </c>
      <c r="P142" s="190"/>
      <c r="Q142" s="190" t="s">
        <v>299</v>
      </c>
      <c r="R142" s="190"/>
      <c r="S142" s="190"/>
      <c r="T142" s="190"/>
      <c r="U142" s="190"/>
      <c r="V142" s="190"/>
      <c r="W142" s="433" t="s">
        <v>299</v>
      </c>
    </row>
    <row r="143" spans="1:23" ht="153" customHeight="1" x14ac:dyDescent="0.25">
      <c r="A143" s="10">
        <f t="shared" si="97"/>
        <v>1</v>
      </c>
      <c r="C143" s="451" t="s">
        <v>370</v>
      </c>
      <c r="D143" s="464" t="s">
        <v>1039</v>
      </c>
      <c r="E143" s="4" t="s">
        <v>1276</v>
      </c>
      <c r="F143" s="4" t="s">
        <v>1279</v>
      </c>
      <c r="G143" s="437" t="s">
        <v>54</v>
      </c>
      <c r="H143" s="5" t="s">
        <v>54</v>
      </c>
      <c r="I143" s="7" t="s">
        <v>54</v>
      </c>
      <c r="J143" s="7" t="s">
        <v>54</v>
      </c>
      <c r="K143" s="187"/>
      <c r="L143" s="531"/>
      <c r="M143" s="187"/>
      <c r="N143" s="532">
        <f t="shared" si="98"/>
        <v>0</v>
      </c>
      <c r="O143" s="532">
        <f t="shared" si="99"/>
        <v>0</v>
      </c>
      <c r="P143" s="532">
        <f t="shared" si="100"/>
        <v>0</v>
      </c>
      <c r="Q143" s="532">
        <f t="shared" si="101"/>
        <v>0</v>
      </c>
      <c r="R143" s="532" t="str">
        <f>IF('SYNTHESE-SUMMARY'!$B$25="X",'EGAPE-GRAEP'!G143,IF('SYNTHESE-SUMMARY'!$B$26="X",'EGAPE-GRAEP'!H143,IF('SYNTHESE-SUMMARY'!$B$27="X",'EGAPE-GRAEP'!I143,'EGAPE-GRAEP'!J143)))</f>
        <v>X</v>
      </c>
      <c r="S143" s="532" t="str">
        <f t="shared" si="102"/>
        <v>X</v>
      </c>
      <c r="T143" s="533">
        <f t="shared" si="103"/>
        <v>0</v>
      </c>
      <c r="U143" s="533" t="str">
        <f t="shared" si="104"/>
        <v/>
      </c>
      <c r="V143" s="533">
        <f t="shared" si="105"/>
        <v>0</v>
      </c>
      <c r="W143" s="526"/>
    </row>
    <row r="144" spans="1:23" s="3" customFormat="1" ht="15.75" customHeight="1" x14ac:dyDescent="0.35">
      <c r="A144" s="10">
        <f t="shared" si="97"/>
        <v>0</v>
      </c>
      <c r="C144" s="721" t="s">
        <v>1275</v>
      </c>
      <c r="D144" s="722"/>
      <c r="E144" s="722"/>
      <c r="F144" s="372" t="s">
        <v>1040</v>
      </c>
      <c r="G144" s="439" t="s">
        <v>299</v>
      </c>
      <c r="H144" s="190" t="s">
        <v>299</v>
      </c>
      <c r="I144" s="190" t="s">
        <v>299</v>
      </c>
      <c r="J144" s="190" t="s">
        <v>299</v>
      </c>
      <c r="K144" s="530" t="s">
        <v>299</v>
      </c>
      <c r="L144" s="530" t="s">
        <v>299</v>
      </c>
      <c r="M144" s="190" t="s">
        <v>299</v>
      </c>
      <c r="N144" s="190" t="s">
        <v>299</v>
      </c>
      <c r="O144" s="190" t="s">
        <v>299</v>
      </c>
      <c r="P144" s="190"/>
      <c r="Q144" s="190" t="s">
        <v>299</v>
      </c>
      <c r="R144" s="190"/>
      <c r="S144" s="190"/>
      <c r="T144" s="190"/>
      <c r="U144" s="190"/>
      <c r="V144" s="190"/>
      <c r="W144" s="433" t="s">
        <v>299</v>
      </c>
    </row>
    <row r="145" spans="1:23" ht="100" customHeight="1" x14ac:dyDescent="0.25">
      <c r="A145" s="10">
        <f t="shared" si="97"/>
        <v>1</v>
      </c>
      <c r="C145" s="452" t="s">
        <v>371</v>
      </c>
      <c r="D145" s="465" t="s">
        <v>788</v>
      </c>
      <c r="E145" s="6" t="s">
        <v>639</v>
      </c>
      <c r="F145" s="6" t="s">
        <v>1006</v>
      </c>
      <c r="G145" s="442" t="s">
        <v>54</v>
      </c>
      <c r="H145" s="15" t="s">
        <v>54</v>
      </c>
      <c r="I145" s="16" t="s">
        <v>54</v>
      </c>
      <c r="J145" s="16" t="s">
        <v>54</v>
      </c>
      <c r="K145" s="187"/>
      <c r="L145" s="531"/>
      <c r="M145" s="187"/>
      <c r="N145" s="532">
        <f t="shared" si="98"/>
        <v>0</v>
      </c>
      <c r="O145" s="532">
        <f t="shared" si="99"/>
        <v>0</v>
      </c>
      <c r="P145" s="532">
        <f t="shared" si="100"/>
        <v>0</v>
      </c>
      <c r="Q145" s="532">
        <f t="shared" si="101"/>
        <v>0</v>
      </c>
      <c r="R145" s="532" t="str">
        <f>IF('SYNTHESE-SUMMARY'!$B$25="X",'EGAPE-GRAEP'!G145,IF('SYNTHESE-SUMMARY'!$B$26="X",'EGAPE-GRAEP'!H145,IF('SYNTHESE-SUMMARY'!$B$27="X",'EGAPE-GRAEP'!I145,'EGAPE-GRAEP'!J145)))</f>
        <v>X</v>
      </c>
      <c r="S145" s="532" t="str">
        <f t="shared" si="102"/>
        <v>X</v>
      </c>
      <c r="T145" s="533">
        <f t="shared" si="103"/>
        <v>0</v>
      </c>
      <c r="U145" s="533" t="str">
        <f t="shared" si="104"/>
        <v/>
      </c>
      <c r="V145" s="533">
        <f t="shared" si="105"/>
        <v>0</v>
      </c>
      <c r="W145" s="526"/>
    </row>
    <row r="146" spans="1:23" s="3" customFormat="1" ht="15.75" customHeight="1" x14ac:dyDescent="0.35">
      <c r="A146" s="10">
        <f t="shared" si="97"/>
        <v>0</v>
      </c>
      <c r="C146" s="721" t="s">
        <v>1041</v>
      </c>
      <c r="D146" s="722"/>
      <c r="E146" s="722"/>
      <c r="F146" s="372" t="s">
        <v>1041</v>
      </c>
      <c r="G146" s="439" t="s">
        <v>299</v>
      </c>
      <c r="H146" s="190" t="s">
        <v>299</v>
      </c>
      <c r="I146" s="190" t="s">
        <v>299</v>
      </c>
      <c r="J146" s="190" t="s">
        <v>299</v>
      </c>
      <c r="K146" s="530" t="s">
        <v>299</v>
      </c>
      <c r="L146" s="530" t="s">
        <v>299</v>
      </c>
      <c r="M146" s="190" t="s">
        <v>299</v>
      </c>
      <c r="N146" s="190" t="s">
        <v>299</v>
      </c>
      <c r="O146" s="190" t="s">
        <v>299</v>
      </c>
      <c r="P146" s="190"/>
      <c r="Q146" s="190" t="s">
        <v>299</v>
      </c>
      <c r="R146" s="190"/>
      <c r="S146" s="190"/>
      <c r="T146" s="190"/>
      <c r="U146" s="190"/>
      <c r="V146" s="190"/>
      <c r="W146" s="433" t="s">
        <v>299</v>
      </c>
    </row>
    <row r="147" spans="1:23" ht="157" customHeight="1" x14ac:dyDescent="0.25">
      <c r="A147" s="10">
        <v>1</v>
      </c>
      <c r="C147" s="451" t="s">
        <v>372</v>
      </c>
      <c r="D147" s="464" t="s">
        <v>787</v>
      </c>
      <c r="E147" s="4" t="s">
        <v>1281</v>
      </c>
      <c r="F147" s="4" t="s">
        <v>1280</v>
      </c>
      <c r="G147" s="448" t="s">
        <v>54</v>
      </c>
      <c r="H147" s="18" t="s">
        <v>54</v>
      </c>
      <c r="I147" s="18" t="s">
        <v>54</v>
      </c>
      <c r="J147" s="18" t="s">
        <v>54</v>
      </c>
      <c r="K147" s="538"/>
      <c r="L147" s="531"/>
      <c r="M147" s="187"/>
      <c r="N147" s="532">
        <f t="shared" si="98"/>
        <v>0</v>
      </c>
      <c r="O147" s="532">
        <f t="shared" si="99"/>
        <v>0</v>
      </c>
      <c r="P147" s="532">
        <f t="shared" si="100"/>
        <v>0</v>
      </c>
      <c r="Q147" s="532">
        <f t="shared" si="101"/>
        <v>0</v>
      </c>
      <c r="R147" s="532" t="str">
        <f>IF('SYNTHESE-SUMMARY'!$B$25="X",'EGAPE-GRAEP'!G147,IF('SYNTHESE-SUMMARY'!$B$26="X",'EGAPE-GRAEP'!H147,IF('SYNTHESE-SUMMARY'!$B$27="X",'EGAPE-GRAEP'!I147,'EGAPE-GRAEP'!J147)))</f>
        <v>X</v>
      </c>
      <c r="S147" s="532" t="str">
        <f t="shared" si="102"/>
        <v>X</v>
      </c>
      <c r="T147" s="533">
        <f t="shared" si="103"/>
        <v>0</v>
      </c>
      <c r="U147" s="533" t="str">
        <f t="shared" si="104"/>
        <v/>
      </c>
      <c r="V147" s="533">
        <f t="shared" si="105"/>
        <v>0</v>
      </c>
      <c r="W147" s="526"/>
    </row>
    <row r="148" spans="1:23" ht="118" customHeight="1" x14ac:dyDescent="0.25">
      <c r="A148" s="10">
        <v>1</v>
      </c>
      <c r="C148" s="452" t="s">
        <v>373</v>
      </c>
      <c r="D148" s="465" t="s">
        <v>789</v>
      </c>
      <c r="E148" s="406" t="s">
        <v>1061</v>
      </c>
      <c r="F148" s="406" t="s">
        <v>1151</v>
      </c>
      <c r="G148" s="450" t="s">
        <v>54</v>
      </c>
      <c r="H148" s="411" t="s">
        <v>54</v>
      </c>
      <c r="I148" s="411"/>
      <c r="J148" s="411" t="s">
        <v>54</v>
      </c>
      <c r="K148" s="538"/>
      <c r="L148" s="531"/>
      <c r="M148" s="187"/>
      <c r="N148" s="560"/>
      <c r="O148" s="560"/>
      <c r="P148" s="560"/>
      <c r="Q148" s="560"/>
      <c r="R148" s="560"/>
      <c r="S148" s="560"/>
      <c r="T148" s="561"/>
      <c r="U148" s="561"/>
      <c r="V148" s="561"/>
      <c r="W148" s="526"/>
    </row>
    <row r="149" spans="1:23" ht="46" customHeight="1" x14ac:dyDescent="0.25">
      <c r="A149" s="10">
        <f t="shared" si="97"/>
        <v>1</v>
      </c>
      <c r="C149" s="451" t="s">
        <v>1249</v>
      </c>
      <c r="D149" s="465" t="s">
        <v>789</v>
      </c>
      <c r="E149" s="4" t="s">
        <v>106</v>
      </c>
      <c r="F149" s="547" t="s">
        <v>1007</v>
      </c>
      <c r="G149" s="437"/>
      <c r="H149" s="5"/>
      <c r="I149" s="7"/>
      <c r="J149" s="7" t="s">
        <v>54</v>
      </c>
      <c r="K149" s="187"/>
      <c r="L149" s="531"/>
      <c r="M149" s="187"/>
      <c r="N149" s="532">
        <f t="shared" si="98"/>
        <v>0</v>
      </c>
      <c r="O149" s="532">
        <f t="shared" si="99"/>
        <v>0</v>
      </c>
      <c r="P149" s="532">
        <f t="shared" si="100"/>
        <v>0</v>
      </c>
      <c r="Q149" s="532">
        <f t="shared" si="101"/>
        <v>0</v>
      </c>
      <c r="R149" s="532" t="str">
        <f>IF('SYNTHESE-SUMMARY'!$B$25="X",'EGAPE-GRAEP'!G149,IF('SYNTHESE-SUMMARY'!$B$26="X",'EGAPE-GRAEP'!H149,IF('SYNTHESE-SUMMARY'!$B$27="X",'EGAPE-GRAEP'!I149,'EGAPE-GRAEP'!J149)))</f>
        <v>X</v>
      </c>
      <c r="S149" s="532" t="str">
        <f t="shared" si="102"/>
        <v>X</v>
      </c>
      <c r="T149" s="533">
        <f t="shared" si="103"/>
        <v>0</v>
      </c>
      <c r="U149" s="533" t="str">
        <f t="shared" si="104"/>
        <v/>
      </c>
      <c r="V149" s="533">
        <f t="shared" si="105"/>
        <v>0</v>
      </c>
      <c r="W149" s="526"/>
    </row>
    <row r="150" spans="1:23" ht="17.5" x14ac:dyDescent="0.25">
      <c r="A150" s="10">
        <f t="shared" si="97"/>
        <v>0</v>
      </c>
      <c r="C150" s="723" t="s">
        <v>48</v>
      </c>
      <c r="D150" s="724"/>
      <c r="E150" s="724"/>
      <c r="F150" s="371" t="s">
        <v>619</v>
      </c>
      <c r="G150" s="438" t="s">
        <v>299</v>
      </c>
      <c r="H150" s="21" t="s">
        <v>299</v>
      </c>
      <c r="I150" s="21" t="s">
        <v>299</v>
      </c>
      <c r="J150" s="21" t="s">
        <v>299</v>
      </c>
      <c r="K150" s="529" t="s">
        <v>299</v>
      </c>
      <c r="L150" s="529" t="s">
        <v>299</v>
      </c>
      <c r="M150" s="21" t="s">
        <v>299</v>
      </c>
      <c r="N150" s="21" t="s">
        <v>299</v>
      </c>
      <c r="O150" s="21" t="s">
        <v>299</v>
      </c>
      <c r="P150" s="21"/>
      <c r="Q150" s="21" t="s">
        <v>299</v>
      </c>
      <c r="R150" s="21"/>
      <c r="S150" s="21"/>
      <c r="T150" s="21"/>
      <c r="U150" s="21"/>
      <c r="V150" s="21"/>
      <c r="W150" s="432" t="s">
        <v>299</v>
      </c>
    </row>
    <row r="151" spans="1:23" ht="17.5" x14ac:dyDescent="0.25">
      <c r="A151" s="10">
        <f t="shared" si="97"/>
        <v>0</v>
      </c>
      <c r="C151" s="723" t="s">
        <v>49</v>
      </c>
      <c r="D151" s="724"/>
      <c r="E151" s="724"/>
      <c r="F151" s="371" t="s">
        <v>620</v>
      </c>
      <c r="G151" s="438" t="s">
        <v>299</v>
      </c>
      <c r="H151" s="21" t="s">
        <v>299</v>
      </c>
      <c r="I151" s="21" t="s">
        <v>299</v>
      </c>
      <c r="J151" s="21" t="s">
        <v>299</v>
      </c>
      <c r="K151" s="529" t="s">
        <v>299</v>
      </c>
      <c r="L151" s="529" t="s">
        <v>299</v>
      </c>
      <c r="M151" s="21" t="s">
        <v>299</v>
      </c>
      <c r="N151" s="21" t="s">
        <v>299</v>
      </c>
      <c r="O151" s="21" t="s">
        <v>299</v>
      </c>
      <c r="P151" s="21"/>
      <c r="Q151" s="21" t="s">
        <v>299</v>
      </c>
      <c r="R151" s="21"/>
      <c r="S151" s="21"/>
      <c r="T151" s="21"/>
      <c r="U151" s="21"/>
      <c r="V151" s="21"/>
      <c r="W151" s="432" t="s">
        <v>299</v>
      </c>
    </row>
    <row r="152" spans="1:23" s="3" customFormat="1" ht="15.75" customHeight="1" x14ac:dyDescent="0.35">
      <c r="A152" s="10">
        <f t="shared" si="97"/>
        <v>0</v>
      </c>
      <c r="C152" s="721" t="s">
        <v>29</v>
      </c>
      <c r="D152" s="722"/>
      <c r="E152" s="722"/>
      <c r="F152" s="372" t="s">
        <v>621</v>
      </c>
      <c r="G152" s="439" t="s">
        <v>299</v>
      </c>
      <c r="H152" s="190" t="s">
        <v>299</v>
      </c>
      <c r="I152" s="190" t="s">
        <v>299</v>
      </c>
      <c r="J152" s="190" t="s">
        <v>299</v>
      </c>
      <c r="K152" s="530" t="s">
        <v>299</v>
      </c>
      <c r="L152" s="530" t="s">
        <v>299</v>
      </c>
      <c r="M152" s="190" t="s">
        <v>299</v>
      </c>
      <c r="N152" s="190" t="s">
        <v>299</v>
      </c>
      <c r="O152" s="190" t="s">
        <v>299</v>
      </c>
      <c r="P152" s="190"/>
      <c r="Q152" s="190" t="s">
        <v>299</v>
      </c>
      <c r="R152" s="190"/>
      <c r="S152" s="190"/>
      <c r="T152" s="190"/>
      <c r="U152" s="190"/>
      <c r="V152" s="190"/>
      <c r="W152" s="433" t="s">
        <v>299</v>
      </c>
    </row>
    <row r="153" spans="1:23" ht="162.5" x14ac:dyDescent="0.25">
      <c r="A153" s="10">
        <f t="shared" si="97"/>
        <v>1</v>
      </c>
      <c r="C153" s="452" t="s">
        <v>374</v>
      </c>
      <c r="D153" s="465" t="s">
        <v>1042</v>
      </c>
      <c r="E153" s="6" t="s">
        <v>1062</v>
      </c>
      <c r="F153" s="8" t="s">
        <v>1152</v>
      </c>
      <c r="G153" s="442" t="s">
        <v>54</v>
      </c>
      <c r="H153" s="15" t="s">
        <v>54</v>
      </c>
      <c r="I153" s="15"/>
      <c r="J153" s="16" t="s">
        <v>54</v>
      </c>
      <c r="K153" s="187"/>
      <c r="L153" s="531"/>
      <c r="M153" s="187"/>
      <c r="N153" s="532">
        <f t="shared" si="98"/>
        <v>0</v>
      </c>
      <c r="O153" s="532">
        <f t="shared" si="99"/>
        <v>0</v>
      </c>
      <c r="P153" s="532">
        <f t="shared" si="100"/>
        <v>0</v>
      </c>
      <c r="Q153" s="532">
        <f t="shared" si="101"/>
        <v>0</v>
      </c>
      <c r="R153" s="532" t="str">
        <f>IF('SYNTHESE-SUMMARY'!$B$25="X",'EGAPE-GRAEP'!G153,IF('SYNTHESE-SUMMARY'!$B$26="X",'EGAPE-GRAEP'!H153,IF('SYNTHESE-SUMMARY'!$B$27="X",'EGAPE-GRAEP'!I153,'EGAPE-GRAEP'!J153)))</f>
        <v>X</v>
      </c>
      <c r="S153" s="532" t="str">
        <f t="shared" si="102"/>
        <v>X</v>
      </c>
      <c r="T153" s="533">
        <f t="shared" si="103"/>
        <v>0</v>
      </c>
      <c r="U153" s="533" t="str">
        <f t="shared" si="104"/>
        <v/>
      </c>
      <c r="V153" s="533">
        <f t="shared" si="105"/>
        <v>0</v>
      </c>
      <c r="W153" s="526"/>
    </row>
    <row r="154" spans="1:23" ht="162.5" x14ac:dyDescent="0.25">
      <c r="A154" s="10">
        <f t="shared" si="97"/>
        <v>1</v>
      </c>
      <c r="C154" s="452" t="s">
        <v>375</v>
      </c>
      <c r="D154" s="465" t="s">
        <v>790</v>
      </c>
      <c r="E154" s="6" t="s">
        <v>1231</v>
      </c>
      <c r="F154" s="6" t="s">
        <v>1232</v>
      </c>
      <c r="G154" s="442" t="s">
        <v>54</v>
      </c>
      <c r="H154" s="15" t="s">
        <v>54</v>
      </c>
      <c r="I154" s="15"/>
      <c r="J154" s="16"/>
      <c r="K154" s="187"/>
      <c r="L154" s="531"/>
      <c r="M154" s="187"/>
      <c r="N154" s="532">
        <f t="shared" si="98"/>
        <v>0</v>
      </c>
      <c r="O154" s="532">
        <f t="shared" si="99"/>
        <v>0</v>
      </c>
      <c r="P154" s="532">
        <f t="shared" si="100"/>
        <v>0</v>
      </c>
      <c r="Q154" s="532">
        <f t="shared" si="101"/>
        <v>0</v>
      </c>
      <c r="R154" s="532">
        <f>IF('SYNTHESE-SUMMARY'!$B$25="X",'EGAPE-GRAEP'!G154,IF('SYNTHESE-SUMMARY'!$B$26="X",'EGAPE-GRAEP'!H154,IF('SYNTHESE-SUMMARY'!$B$27="X",'EGAPE-GRAEP'!I154,'EGAPE-GRAEP'!J154)))</f>
        <v>0</v>
      </c>
      <c r="S154" s="532">
        <f t="shared" si="102"/>
        <v>0</v>
      </c>
      <c r="T154" s="533">
        <f t="shared" si="103"/>
        <v>0</v>
      </c>
      <c r="U154" s="533" t="str">
        <f t="shared" si="104"/>
        <v/>
      </c>
      <c r="V154" s="533">
        <f t="shared" si="105"/>
        <v>0</v>
      </c>
      <c r="W154" s="526"/>
    </row>
    <row r="155" spans="1:23" s="3" customFormat="1" ht="15.75" customHeight="1" x14ac:dyDescent="0.35">
      <c r="A155" s="10">
        <f t="shared" si="97"/>
        <v>0</v>
      </c>
      <c r="C155" s="721" t="s">
        <v>30</v>
      </c>
      <c r="D155" s="722"/>
      <c r="E155" s="722"/>
      <c r="F155" s="372" t="s">
        <v>622</v>
      </c>
      <c r="G155" s="439" t="s">
        <v>299</v>
      </c>
      <c r="H155" s="190" t="s">
        <v>299</v>
      </c>
      <c r="I155" s="190" t="s">
        <v>299</v>
      </c>
      <c r="J155" s="190" t="s">
        <v>299</v>
      </c>
      <c r="K155" s="530" t="s">
        <v>299</v>
      </c>
      <c r="L155" s="530" t="s">
        <v>299</v>
      </c>
      <c r="M155" s="190" t="s">
        <v>299</v>
      </c>
      <c r="N155" s="190" t="s">
        <v>299</v>
      </c>
      <c r="O155" s="190" t="s">
        <v>299</v>
      </c>
      <c r="P155" s="190"/>
      <c r="Q155" s="190" t="s">
        <v>299</v>
      </c>
      <c r="R155" s="190"/>
      <c r="S155" s="190"/>
      <c r="T155" s="190"/>
      <c r="U155" s="190"/>
      <c r="V155" s="190"/>
      <c r="W155" s="433" t="s">
        <v>299</v>
      </c>
    </row>
    <row r="156" spans="1:23" ht="52" x14ac:dyDescent="0.25">
      <c r="A156" s="10">
        <f t="shared" si="97"/>
        <v>1</v>
      </c>
      <c r="C156" s="452" t="s">
        <v>1250</v>
      </c>
      <c r="D156" s="465" t="s">
        <v>792</v>
      </c>
      <c r="E156" s="6" t="s">
        <v>1079</v>
      </c>
      <c r="F156" s="6" t="s">
        <v>1153</v>
      </c>
      <c r="G156" s="442" t="s">
        <v>54</v>
      </c>
      <c r="H156" s="15" t="s">
        <v>54</v>
      </c>
      <c r="I156" s="16" t="s">
        <v>54</v>
      </c>
      <c r="J156" s="16" t="s">
        <v>54</v>
      </c>
      <c r="K156" s="187"/>
      <c r="L156" s="531"/>
      <c r="M156" s="187"/>
      <c r="N156" s="532">
        <f t="shared" si="98"/>
        <v>0</v>
      </c>
      <c r="O156" s="532">
        <f t="shared" si="99"/>
        <v>0</v>
      </c>
      <c r="P156" s="532">
        <f t="shared" si="100"/>
        <v>0</v>
      </c>
      <c r="Q156" s="532">
        <f t="shared" si="101"/>
        <v>0</v>
      </c>
      <c r="R156" s="532" t="str">
        <f>IF('SYNTHESE-SUMMARY'!$B$25="X",'EGAPE-GRAEP'!G156,IF('SYNTHESE-SUMMARY'!$B$26="X",'EGAPE-GRAEP'!H156,IF('SYNTHESE-SUMMARY'!$B$27="X",'EGAPE-GRAEP'!I156,'EGAPE-GRAEP'!J156)))</f>
        <v>X</v>
      </c>
      <c r="S156" s="532" t="str">
        <f t="shared" si="102"/>
        <v>X</v>
      </c>
      <c r="T156" s="533">
        <f t="shared" si="103"/>
        <v>0</v>
      </c>
      <c r="U156" s="533" t="str">
        <f t="shared" si="104"/>
        <v/>
      </c>
      <c r="V156" s="533">
        <f t="shared" si="105"/>
        <v>0</v>
      </c>
      <c r="W156" s="526"/>
    </row>
    <row r="157" spans="1:23" ht="44" customHeight="1" x14ac:dyDescent="0.25">
      <c r="A157" s="10">
        <f t="shared" si="97"/>
        <v>1</v>
      </c>
      <c r="C157" s="452" t="s">
        <v>376</v>
      </c>
      <c r="D157" s="465"/>
      <c r="E157" s="6" t="s">
        <v>1180</v>
      </c>
      <c r="F157" s="6" t="s">
        <v>1000</v>
      </c>
      <c r="G157" s="442"/>
      <c r="H157" s="16" t="s">
        <v>54</v>
      </c>
      <c r="I157" s="15"/>
      <c r="J157" s="16"/>
      <c r="K157" s="187"/>
      <c r="L157" s="531"/>
      <c r="M157" s="187"/>
      <c r="N157" s="532">
        <f t="shared" si="98"/>
        <v>0</v>
      </c>
      <c r="O157" s="532">
        <f t="shared" si="99"/>
        <v>0</v>
      </c>
      <c r="P157" s="532">
        <f t="shared" si="100"/>
        <v>0</v>
      </c>
      <c r="Q157" s="532">
        <f t="shared" si="101"/>
        <v>0</v>
      </c>
      <c r="R157" s="532">
        <f>IF('SYNTHESE-SUMMARY'!$B$25="X",'EGAPE-GRAEP'!G157,IF('SYNTHESE-SUMMARY'!$B$26="X",'EGAPE-GRAEP'!H157,IF('SYNTHESE-SUMMARY'!$B$27="X",'EGAPE-GRAEP'!I157,'EGAPE-GRAEP'!J157)))</f>
        <v>0</v>
      </c>
      <c r="S157" s="532">
        <f t="shared" si="102"/>
        <v>0</v>
      </c>
      <c r="T157" s="533">
        <f t="shared" si="103"/>
        <v>0</v>
      </c>
      <c r="U157" s="533" t="str">
        <f t="shared" si="104"/>
        <v/>
      </c>
      <c r="V157" s="533">
        <f t="shared" si="105"/>
        <v>0</v>
      </c>
      <c r="W157" s="526"/>
    </row>
    <row r="158" spans="1:23" ht="50" customHeight="1" x14ac:dyDescent="0.25">
      <c r="A158" s="10">
        <f t="shared" si="97"/>
        <v>1</v>
      </c>
      <c r="C158" s="452" t="s">
        <v>377</v>
      </c>
      <c r="D158" s="465" t="s">
        <v>793</v>
      </c>
      <c r="E158" s="6" t="s">
        <v>1063</v>
      </c>
      <c r="F158" s="6" t="s">
        <v>1154</v>
      </c>
      <c r="G158" s="442"/>
      <c r="H158" s="15" t="s">
        <v>54</v>
      </c>
      <c r="I158" s="16" t="s">
        <v>54</v>
      </c>
      <c r="J158" s="15"/>
      <c r="K158" s="187"/>
      <c r="L158" s="531"/>
      <c r="M158" s="187"/>
      <c r="N158" s="532">
        <f t="shared" si="98"/>
        <v>0</v>
      </c>
      <c r="O158" s="532">
        <f t="shared" si="99"/>
        <v>0</v>
      </c>
      <c r="P158" s="532">
        <f t="shared" si="100"/>
        <v>0</v>
      </c>
      <c r="Q158" s="532">
        <f t="shared" si="101"/>
        <v>0</v>
      </c>
      <c r="R158" s="532">
        <f>IF('SYNTHESE-SUMMARY'!$B$25="X",'EGAPE-GRAEP'!G158,IF('SYNTHESE-SUMMARY'!$B$26="X",'EGAPE-GRAEP'!H158,IF('SYNTHESE-SUMMARY'!$B$27="X",'EGAPE-GRAEP'!I158,'EGAPE-GRAEP'!J158)))</f>
        <v>0</v>
      </c>
      <c r="S158" s="532">
        <f t="shared" si="102"/>
        <v>0</v>
      </c>
      <c r="T158" s="533">
        <f t="shared" si="103"/>
        <v>0</v>
      </c>
      <c r="U158" s="533" t="str">
        <f t="shared" si="104"/>
        <v/>
      </c>
      <c r="V158" s="533">
        <f t="shared" si="105"/>
        <v>0</v>
      </c>
      <c r="W158" s="526"/>
    </row>
    <row r="159" spans="1:23" ht="72.5" customHeight="1" x14ac:dyDescent="0.25">
      <c r="A159" s="10">
        <f t="shared" si="97"/>
        <v>1</v>
      </c>
      <c r="C159" s="452" t="s">
        <v>1251</v>
      </c>
      <c r="D159" s="465" t="s">
        <v>794</v>
      </c>
      <c r="E159" s="6" t="s">
        <v>1080</v>
      </c>
      <c r="F159" s="8" t="s">
        <v>1008</v>
      </c>
      <c r="G159" s="442"/>
      <c r="H159" s="16" t="s">
        <v>54</v>
      </c>
      <c r="I159" s="15"/>
      <c r="J159" s="16"/>
      <c r="K159" s="187"/>
      <c r="L159" s="531"/>
      <c r="M159" s="187"/>
      <c r="N159" s="532">
        <f t="shared" si="98"/>
        <v>0</v>
      </c>
      <c r="O159" s="532">
        <f t="shared" si="99"/>
        <v>0</v>
      </c>
      <c r="P159" s="532">
        <f t="shared" si="100"/>
        <v>0</v>
      </c>
      <c r="Q159" s="532">
        <f t="shared" si="101"/>
        <v>0</v>
      </c>
      <c r="R159" s="532">
        <f>IF('SYNTHESE-SUMMARY'!$B$25="X",'EGAPE-GRAEP'!G159,IF('SYNTHESE-SUMMARY'!$B$26="X",'EGAPE-GRAEP'!H159,IF('SYNTHESE-SUMMARY'!$B$27="X",'EGAPE-GRAEP'!I159,'EGAPE-GRAEP'!J159)))</f>
        <v>0</v>
      </c>
      <c r="S159" s="532">
        <f t="shared" si="102"/>
        <v>0</v>
      </c>
      <c r="T159" s="533">
        <f t="shared" si="103"/>
        <v>0</v>
      </c>
      <c r="U159" s="533" t="str">
        <f t="shared" si="104"/>
        <v/>
      </c>
      <c r="V159" s="533">
        <f t="shared" si="105"/>
        <v>0</v>
      </c>
      <c r="W159" s="526"/>
    </row>
    <row r="160" spans="1:23" s="3" customFormat="1" ht="15.75" customHeight="1" x14ac:dyDescent="0.35">
      <c r="A160" s="10">
        <f t="shared" si="97"/>
        <v>0</v>
      </c>
      <c r="C160" s="721" t="s">
        <v>31</v>
      </c>
      <c r="D160" s="722"/>
      <c r="E160" s="722"/>
      <c r="F160" s="372" t="s">
        <v>623</v>
      </c>
      <c r="G160" s="439" t="s">
        <v>299</v>
      </c>
      <c r="H160" s="190" t="s">
        <v>299</v>
      </c>
      <c r="I160" s="190" t="s">
        <v>299</v>
      </c>
      <c r="J160" s="190" t="s">
        <v>299</v>
      </c>
      <c r="K160" s="530" t="s">
        <v>299</v>
      </c>
      <c r="L160" s="530" t="s">
        <v>299</v>
      </c>
      <c r="M160" s="190" t="s">
        <v>299</v>
      </c>
      <c r="N160" s="190" t="s">
        <v>299</v>
      </c>
      <c r="O160" s="190" t="s">
        <v>299</v>
      </c>
      <c r="P160" s="190"/>
      <c r="Q160" s="190" t="s">
        <v>299</v>
      </c>
      <c r="R160" s="190"/>
      <c r="S160" s="190"/>
      <c r="T160" s="190"/>
      <c r="U160" s="190"/>
      <c r="V160" s="190"/>
      <c r="W160" s="433" t="s">
        <v>299</v>
      </c>
    </row>
    <row r="161" spans="1:23" ht="60" customHeight="1" x14ac:dyDescent="0.25">
      <c r="A161" s="10">
        <f t="shared" si="97"/>
        <v>1</v>
      </c>
      <c r="C161" s="452" t="s">
        <v>378</v>
      </c>
      <c r="D161" s="465" t="s">
        <v>772</v>
      </c>
      <c r="E161" s="6" t="s">
        <v>995</v>
      </c>
      <c r="F161" s="8" t="s">
        <v>996</v>
      </c>
      <c r="G161" s="442" t="s">
        <v>54</v>
      </c>
      <c r="H161" s="15" t="s">
        <v>54</v>
      </c>
      <c r="I161" s="16" t="s">
        <v>54</v>
      </c>
      <c r="J161" s="16" t="s">
        <v>54</v>
      </c>
      <c r="K161" s="187"/>
      <c r="L161" s="531"/>
      <c r="M161" s="187"/>
      <c r="N161" s="532">
        <f t="shared" si="98"/>
        <v>0</v>
      </c>
      <c r="O161" s="532">
        <f t="shared" si="99"/>
        <v>0</v>
      </c>
      <c r="P161" s="532">
        <f t="shared" si="100"/>
        <v>0</v>
      </c>
      <c r="Q161" s="532">
        <f t="shared" si="101"/>
        <v>0</v>
      </c>
      <c r="R161" s="532" t="str">
        <f>IF('SYNTHESE-SUMMARY'!$B$25="X",'EGAPE-GRAEP'!G161,IF('SYNTHESE-SUMMARY'!$B$26="X",'EGAPE-GRAEP'!H161,IF('SYNTHESE-SUMMARY'!$B$27="X",'EGAPE-GRAEP'!I161,'EGAPE-GRAEP'!J161)))</f>
        <v>X</v>
      </c>
      <c r="S161" s="532" t="str">
        <f t="shared" si="102"/>
        <v>X</v>
      </c>
      <c r="T161" s="533">
        <f t="shared" si="103"/>
        <v>0</v>
      </c>
      <c r="U161" s="533" t="str">
        <f t="shared" si="104"/>
        <v/>
      </c>
      <c r="V161" s="533">
        <f t="shared" si="105"/>
        <v>0</v>
      </c>
      <c r="W161" s="526"/>
    </row>
    <row r="162" spans="1:23" ht="17.5" x14ac:dyDescent="0.25">
      <c r="A162" s="10">
        <f t="shared" si="97"/>
        <v>0</v>
      </c>
      <c r="C162" s="723" t="s">
        <v>50</v>
      </c>
      <c r="D162" s="724"/>
      <c r="E162" s="724"/>
      <c r="F162" s="371" t="s">
        <v>624</v>
      </c>
      <c r="G162" s="438" t="s">
        <v>299</v>
      </c>
      <c r="H162" s="21" t="s">
        <v>299</v>
      </c>
      <c r="I162" s="21" t="s">
        <v>299</v>
      </c>
      <c r="J162" s="21" t="s">
        <v>299</v>
      </c>
      <c r="K162" s="529" t="s">
        <v>299</v>
      </c>
      <c r="L162" s="529" t="s">
        <v>299</v>
      </c>
      <c r="M162" s="21" t="s">
        <v>299</v>
      </c>
      <c r="N162" s="21" t="s">
        <v>299</v>
      </c>
      <c r="O162" s="21" t="s">
        <v>299</v>
      </c>
      <c r="P162" s="21"/>
      <c r="Q162" s="21" t="s">
        <v>299</v>
      </c>
      <c r="R162" s="21"/>
      <c r="S162" s="21"/>
      <c r="T162" s="21"/>
      <c r="U162" s="21"/>
      <c r="V162" s="21"/>
      <c r="W162" s="432" t="s">
        <v>299</v>
      </c>
    </row>
    <row r="163" spans="1:23" s="3" customFormat="1" ht="15.75" customHeight="1" x14ac:dyDescent="0.35">
      <c r="A163" s="10">
        <f t="shared" si="97"/>
        <v>0</v>
      </c>
      <c r="C163" s="721" t="s">
        <v>32</v>
      </c>
      <c r="D163" s="722"/>
      <c r="E163" s="722"/>
      <c r="F163" s="372" t="s">
        <v>625</v>
      </c>
      <c r="G163" s="439" t="s">
        <v>299</v>
      </c>
      <c r="H163" s="190" t="s">
        <v>299</v>
      </c>
      <c r="I163" s="190" t="s">
        <v>299</v>
      </c>
      <c r="J163" s="190" t="s">
        <v>299</v>
      </c>
      <c r="K163" s="530" t="s">
        <v>299</v>
      </c>
      <c r="L163" s="530" t="s">
        <v>299</v>
      </c>
      <c r="M163" s="190" t="s">
        <v>299</v>
      </c>
      <c r="N163" s="190" t="s">
        <v>299</v>
      </c>
      <c r="O163" s="190" t="s">
        <v>299</v>
      </c>
      <c r="P163" s="190"/>
      <c r="Q163" s="190" t="s">
        <v>299</v>
      </c>
      <c r="R163" s="190"/>
      <c r="S163" s="190"/>
      <c r="T163" s="190"/>
      <c r="U163" s="190"/>
      <c r="V163" s="190"/>
      <c r="W163" s="433" t="s">
        <v>299</v>
      </c>
    </row>
    <row r="164" spans="1:23" ht="199.5" customHeight="1" x14ac:dyDescent="0.25">
      <c r="A164" s="10">
        <f t="shared" si="97"/>
        <v>1</v>
      </c>
      <c r="C164" s="452" t="s">
        <v>379</v>
      </c>
      <c r="D164" s="465" t="s">
        <v>1043</v>
      </c>
      <c r="E164" s="6" t="s">
        <v>1222</v>
      </c>
      <c r="F164" s="6" t="s">
        <v>1223</v>
      </c>
      <c r="G164" s="444"/>
      <c r="H164" s="15" t="s">
        <v>54</v>
      </c>
      <c r="I164" s="15"/>
      <c r="J164" s="15"/>
      <c r="K164" s="187"/>
      <c r="L164" s="531"/>
      <c r="M164" s="187"/>
      <c r="N164" s="532">
        <f t="shared" ref="N164:N205" si="106">IF(K164="",0,1)</f>
        <v>0</v>
      </c>
      <c r="O164" s="532">
        <f t="shared" ref="O164:O205" si="107">IF(M164="",0,1)</f>
        <v>0</v>
      </c>
      <c r="P164" s="532">
        <f t="shared" ref="P164:P205" si="108">IF(O164=1,IF(R164="X",1,0),0)</f>
        <v>0</v>
      </c>
      <c r="Q164" s="532">
        <f t="shared" ref="Q164:Q205" si="109">IF(K164="",0,IF(K164="T",1,IF(K164="P",0.5,0)))</f>
        <v>0</v>
      </c>
      <c r="R164" s="532">
        <f>IF('SYNTHESE-SUMMARY'!$B$25="X",'EGAPE-GRAEP'!G164,IF('SYNTHESE-SUMMARY'!$B$26="X",'EGAPE-GRAEP'!H164,IF('SYNTHESE-SUMMARY'!$B$27="X",'EGAPE-GRAEP'!I164,'EGAPE-GRAEP'!J164)))</f>
        <v>0</v>
      </c>
      <c r="S164" s="532">
        <f t="shared" ref="S164:S205" si="110">IF(AND($K164="NA",$M164="OK")=TRUE,"",R164)</f>
        <v>0</v>
      </c>
      <c r="T164" s="533">
        <f t="shared" ref="T164:T205" si="111">IF(AND(M164="OK",K164="NA")=TRUE,-1,0)</f>
        <v>0</v>
      </c>
      <c r="U164" s="533" t="str">
        <f t="shared" ref="U164:U205" si="112">IF(AND(R164="X",M164="OK")=TRUE,1,"")</f>
        <v/>
      </c>
      <c r="V164" s="533">
        <f t="shared" ref="V164:V205" si="113">IF(U164=1,T164,0)</f>
        <v>0</v>
      </c>
      <c r="W164" s="526"/>
    </row>
    <row r="165" spans="1:23" s="3" customFormat="1" ht="15.75" customHeight="1" x14ac:dyDescent="0.35">
      <c r="A165" s="10">
        <f t="shared" si="97"/>
        <v>0</v>
      </c>
      <c r="C165" s="721" t="s">
        <v>33</v>
      </c>
      <c r="D165" s="722"/>
      <c r="E165" s="722"/>
      <c r="F165" s="372" t="s">
        <v>1155</v>
      </c>
      <c r="G165" s="439" t="s">
        <v>299</v>
      </c>
      <c r="H165" s="190" t="s">
        <v>299</v>
      </c>
      <c r="I165" s="190" t="s">
        <v>299</v>
      </c>
      <c r="J165" s="190" t="s">
        <v>299</v>
      </c>
      <c r="K165" s="530" t="s">
        <v>299</v>
      </c>
      <c r="L165" s="530" t="s">
        <v>299</v>
      </c>
      <c r="M165" s="190" t="s">
        <v>299</v>
      </c>
      <c r="N165" s="190" t="s">
        <v>299</v>
      </c>
      <c r="O165" s="190" t="s">
        <v>299</v>
      </c>
      <c r="P165" s="190"/>
      <c r="Q165" s="190" t="s">
        <v>299</v>
      </c>
      <c r="R165" s="190"/>
      <c r="S165" s="190"/>
      <c r="T165" s="190"/>
      <c r="U165" s="190"/>
      <c r="V165" s="190"/>
      <c r="W165" s="433" t="s">
        <v>299</v>
      </c>
    </row>
    <row r="166" spans="1:23" ht="209" customHeight="1" x14ac:dyDescent="0.25">
      <c r="A166" s="10">
        <f t="shared" si="97"/>
        <v>1</v>
      </c>
      <c r="C166" s="452" t="s">
        <v>380</v>
      </c>
      <c r="D166" s="466" t="s">
        <v>795</v>
      </c>
      <c r="E166" s="6" t="s">
        <v>1156</v>
      </c>
      <c r="F166" s="6" t="s">
        <v>1157</v>
      </c>
      <c r="G166" s="442" t="s">
        <v>54</v>
      </c>
      <c r="H166" s="15" t="s">
        <v>54</v>
      </c>
      <c r="I166" s="16" t="s">
        <v>54</v>
      </c>
      <c r="J166" s="16" t="s">
        <v>54</v>
      </c>
      <c r="K166" s="187"/>
      <c r="L166" s="531"/>
      <c r="M166" s="187"/>
      <c r="N166" s="532">
        <f t="shared" si="106"/>
        <v>0</v>
      </c>
      <c r="O166" s="532">
        <f t="shared" si="107"/>
        <v>0</v>
      </c>
      <c r="P166" s="532">
        <f t="shared" si="108"/>
        <v>0</v>
      </c>
      <c r="Q166" s="532">
        <f t="shared" si="109"/>
        <v>0</v>
      </c>
      <c r="R166" s="532" t="str">
        <f>IF('SYNTHESE-SUMMARY'!$B$25="X",'EGAPE-GRAEP'!G166,IF('SYNTHESE-SUMMARY'!$B$26="X",'EGAPE-GRAEP'!H166,IF('SYNTHESE-SUMMARY'!$B$27="X",'EGAPE-GRAEP'!I166,'EGAPE-GRAEP'!J166)))</f>
        <v>X</v>
      </c>
      <c r="S166" s="532" t="str">
        <f t="shared" si="110"/>
        <v>X</v>
      </c>
      <c r="T166" s="533">
        <f t="shared" si="111"/>
        <v>0</v>
      </c>
      <c r="U166" s="533" t="str">
        <f t="shared" si="112"/>
        <v/>
      </c>
      <c r="V166" s="533">
        <f t="shared" si="113"/>
        <v>0</v>
      </c>
      <c r="W166" s="526"/>
    </row>
    <row r="167" spans="1:23" ht="127.5" customHeight="1" x14ac:dyDescent="0.25">
      <c r="A167" s="10">
        <f t="shared" si="97"/>
        <v>1</v>
      </c>
      <c r="C167" s="452" t="s">
        <v>1252</v>
      </c>
      <c r="D167" s="465" t="s">
        <v>796</v>
      </c>
      <c r="E167" s="6" t="s">
        <v>1081</v>
      </c>
      <c r="F167" s="6" t="s">
        <v>997</v>
      </c>
      <c r="G167" s="442" t="s">
        <v>54</v>
      </c>
      <c r="H167" s="15" t="s">
        <v>54</v>
      </c>
      <c r="I167" s="15"/>
      <c r="J167" s="16" t="s">
        <v>54</v>
      </c>
      <c r="K167" s="187"/>
      <c r="L167" s="531"/>
      <c r="M167" s="187"/>
      <c r="N167" s="532">
        <f t="shared" si="106"/>
        <v>0</v>
      </c>
      <c r="O167" s="532">
        <f t="shared" si="107"/>
        <v>0</v>
      </c>
      <c r="P167" s="532">
        <f t="shared" si="108"/>
        <v>0</v>
      </c>
      <c r="Q167" s="532">
        <f t="shared" si="109"/>
        <v>0</v>
      </c>
      <c r="R167" s="532" t="str">
        <f>IF('SYNTHESE-SUMMARY'!$B$25="X",'EGAPE-GRAEP'!G167,IF('SYNTHESE-SUMMARY'!$B$26="X",'EGAPE-GRAEP'!H167,IF('SYNTHESE-SUMMARY'!$B$27="X",'EGAPE-GRAEP'!I167,'EGAPE-GRAEP'!J167)))</f>
        <v>X</v>
      </c>
      <c r="S167" s="532" t="str">
        <f t="shared" si="110"/>
        <v>X</v>
      </c>
      <c r="T167" s="533">
        <f t="shared" si="111"/>
        <v>0</v>
      </c>
      <c r="U167" s="533" t="str">
        <f t="shared" si="112"/>
        <v/>
      </c>
      <c r="V167" s="533">
        <f t="shared" si="113"/>
        <v>0</v>
      </c>
      <c r="W167" s="526"/>
    </row>
    <row r="168" spans="1:23" s="3" customFormat="1" ht="15.75" customHeight="1" x14ac:dyDescent="0.35">
      <c r="A168" s="10">
        <f t="shared" si="97"/>
        <v>0</v>
      </c>
      <c r="C168" s="721" t="s">
        <v>1044</v>
      </c>
      <c r="D168" s="722"/>
      <c r="E168" s="722"/>
      <c r="F168" s="372" t="s">
        <v>1158</v>
      </c>
      <c r="G168" s="439" t="s">
        <v>299</v>
      </c>
      <c r="H168" s="190" t="s">
        <v>299</v>
      </c>
      <c r="I168" s="190" t="s">
        <v>299</v>
      </c>
      <c r="J168" s="190" t="s">
        <v>299</v>
      </c>
      <c r="K168" s="530" t="s">
        <v>299</v>
      </c>
      <c r="L168" s="530" t="s">
        <v>299</v>
      </c>
      <c r="M168" s="190" t="s">
        <v>299</v>
      </c>
      <c r="N168" s="190" t="s">
        <v>299</v>
      </c>
      <c r="O168" s="190" t="s">
        <v>299</v>
      </c>
      <c r="P168" s="190"/>
      <c r="Q168" s="190" t="s">
        <v>299</v>
      </c>
      <c r="R168" s="190"/>
      <c r="S168" s="190"/>
      <c r="T168" s="190"/>
      <c r="U168" s="190"/>
      <c r="V168" s="190"/>
      <c r="W168" s="433" t="s">
        <v>299</v>
      </c>
    </row>
    <row r="169" spans="1:23" ht="70" customHeight="1" x14ac:dyDescent="0.25">
      <c r="A169" s="10">
        <f t="shared" ref="A169:A212" si="114">IF(LEFT(C169,3)="REQ",1,0)</f>
        <v>1</v>
      </c>
      <c r="C169" s="452" t="s">
        <v>1253</v>
      </c>
      <c r="D169" s="465" t="s">
        <v>795</v>
      </c>
      <c r="E169" s="6" t="s">
        <v>998</v>
      </c>
      <c r="F169" s="6" t="s">
        <v>1159</v>
      </c>
      <c r="G169" s="442" t="s">
        <v>54</v>
      </c>
      <c r="H169" s="15" t="s">
        <v>54</v>
      </c>
      <c r="I169" s="15"/>
      <c r="J169" s="16" t="s">
        <v>54</v>
      </c>
      <c r="K169" s="187"/>
      <c r="L169" s="531"/>
      <c r="M169" s="187"/>
      <c r="N169" s="532">
        <f t="shared" si="106"/>
        <v>0</v>
      </c>
      <c r="O169" s="532">
        <f t="shared" si="107"/>
        <v>0</v>
      </c>
      <c r="P169" s="532">
        <f t="shared" si="108"/>
        <v>0</v>
      </c>
      <c r="Q169" s="532">
        <f t="shared" si="109"/>
        <v>0</v>
      </c>
      <c r="R169" s="532" t="str">
        <f>IF('SYNTHESE-SUMMARY'!$B$25="X",'EGAPE-GRAEP'!G169,IF('SYNTHESE-SUMMARY'!$B$26="X",'EGAPE-GRAEP'!H169,IF('SYNTHESE-SUMMARY'!$B$27="X",'EGAPE-GRAEP'!I169,'EGAPE-GRAEP'!J169)))</f>
        <v>X</v>
      </c>
      <c r="S169" s="532" t="str">
        <f t="shared" si="110"/>
        <v>X</v>
      </c>
      <c r="T169" s="533">
        <f t="shared" si="111"/>
        <v>0</v>
      </c>
      <c r="U169" s="533" t="str">
        <f t="shared" si="112"/>
        <v/>
      </c>
      <c r="V169" s="533">
        <f t="shared" si="113"/>
        <v>0</v>
      </c>
      <c r="W169" s="526"/>
    </row>
    <row r="170" spans="1:23" s="3" customFormat="1" ht="15.75" customHeight="1" x14ac:dyDescent="0.35">
      <c r="A170" s="10">
        <f t="shared" si="114"/>
        <v>0</v>
      </c>
      <c r="C170" s="721" t="s">
        <v>34</v>
      </c>
      <c r="D170" s="722"/>
      <c r="E170" s="722"/>
      <c r="F170" s="372" t="s">
        <v>626</v>
      </c>
      <c r="G170" s="439" t="s">
        <v>299</v>
      </c>
      <c r="H170" s="190" t="s">
        <v>299</v>
      </c>
      <c r="I170" s="190" t="s">
        <v>299</v>
      </c>
      <c r="J170" s="190" t="s">
        <v>299</v>
      </c>
      <c r="K170" s="530" t="s">
        <v>299</v>
      </c>
      <c r="L170" s="530" t="s">
        <v>299</v>
      </c>
      <c r="M170" s="190" t="s">
        <v>299</v>
      </c>
      <c r="N170" s="190" t="s">
        <v>299</v>
      </c>
      <c r="O170" s="190" t="s">
        <v>299</v>
      </c>
      <c r="P170" s="190"/>
      <c r="Q170" s="190" t="s">
        <v>299</v>
      </c>
      <c r="R170" s="190"/>
      <c r="S170" s="190"/>
      <c r="T170" s="190"/>
      <c r="U170" s="190"/>
      <c r="V170" s="190"/>
      <c r="W170" s="433" t="s">
        <v>299</v>
      </c>
    </row>
    <row r="171" spans="1:23" ht="54" customHeight="1" x14ac:dyDescent="0.25">
      <c r="A171" s="10">
        <f t="shared" si="114"/>
        <v>1</v>
      </c>
      <c r="C171" s="452" t="s">
        <v>1254</v>
      </c>
      <c r="D171" s="465" t="s">
        <v>797</v>
      </c>
      <c r="E171" s="6" t="s">
        <v>1065</v>
      </c>
      <c r="F171" s="12" t="s">
        <v>1160</v>
      </c>
      <c r="G171" s="442" t="s">
        <v>54</v>
      </c>
      <c r="H171" s="15" t="s">
        <v>54</v>
      </c>
      <c r="I171" s="16" t="s">
        <v>54</v>
      </c>
      <c r="J171" s="16" t="s">
        <v>54</v>
      </c>
      <c r="K171" s="187"/>
      <c r="L171" s="531"/>
      <c r="M171" s="187"/>
      <c r="N171" s="532">
        <f t="shared" si="106"/>
        <v>0</v>
      </c>
      <c r="O171" s="532">
        <f t="shared" si="107"/>
        <v>0</v>
      </c>
      <c r="P171" s="532">
        <f t="shared" si="108"/>
        <v>0</v>
      </c>
      <c r="Q171" s="532">
        <f t="shared" si="109"/>
        <v>0</v>
      </c>
      <c r="R171" s="532" t="str">
        <f>IF('SYNTHESE-SUMMARY'!$B$25="X",'EGAPE-GRAEP'!G171,IF('SYNTHESE-SUMMARY'!$B$26="X",'EGAPE-GRAEP'!H171,IF('SYNTHESE-SUMMARY'!$B$27="X",'EGAPE-GRAEP'!I171,'EGAPE-GRAEP'!J171)))</f>
        <v>X</v>
      </c>
      <c r="S171" s="532" t="str">
        <f t="shared" si="110"/>
        <v>X</v>
      </c>
      <c r="T171" s="533">
        <f t="shared" si="111"/>
        <v>0</v>
      </c>
      <c r="U171" s="533" t="str">
        <f t="shared" si="112"/>
        <v/>
      </c>
      <c r="V171" s="533">
        <f t="shared" si="113"/>
        <v>0</v>
      </c>
      <c r="W171" s="526"/>
    </row>
    <row r="172" spans="1:23" s="3" customFormat="1" ht="15.75" customHeight="1" x14ac:dyDescent="0.35">
      <c r="A172" s="10">
        <f t="shared" si="114"/>
        <v>0</v>
      </c>
      <c r="C172" s="721" t="s">
        <v>58</v>
      </c>
      <c r="D172" s="722"/>
      <c r="E172" s="722"/>
      <c r="F172" s="372" t="s">
        <v>627</v>
      </c>
      <c r="G172" s="439" t="s">
        <v>299</v>
      </c>
      <c r="H172" s="190" t="s">
        <v>299</v>
      </c>
      <c r="I172" s="190" t="s">
        <v>299</v>
      </c>
      <c r="J172" s="190" t="s">
        <v>299</v>
      </c>
      <c r="K172" s="530" t="s">
        <v>299</v>
      </c>
      <c r="L172" s="530" t="s">
        <v>299</v>
      </c>
      <c r="M172" s="190" t="s">
        <v>299</v>
      </c>
      <c r="N172" s="190" t="s">
        <v>299</v>
      </c>
      <c r="O172" s="190" t="s">
        <v>299</v>
      </c>
      <c r="P172" s="190"/>
      <c r="Q172" s="190" t="s">
        <v>299</v>
      </c>
      <c r="R172" s="190"/>
      <c r="S172" s="190"/>
      <c r="T172" s="190"/>
      <c r="U172" s="190"/>
      <c r="V172" s="190"/>
      <c r="W172" s="433" t="s">
        <v>299</v>
      </c>
    </row>
    <row r="173" spans="1:23" s="24" customFormat="1" ht="120.5" customHeight="1" x14ac:dyDescent="0.25">
      <c r="A173" s="10">
        <f t="shared" si="114"/>
        <v>1</v>
      </c>
      <c r="C173" s="453" t="s">
        <v>381</v>
      </c>
      <c r="D173" s="465" t="s">
        <v>798</v>
      </c>
      <c r="E173" s="6" t="s">
        <v>1082</v>
      </c>
      <c r="F173" s="6" t="s">
        <v>1161</v>
      </c>
      <c r="G173" s="442" t="s">
        <v>54</v>
      </c>
      <c r="H173" s="16" t="s">
        <v>54</v>
      </c>
      <c r="I173" s="16"/>
      <c r="J173" s="16" t="s">
        <v>54</v>
      </c>
      <c r="K173" s="187"/>
      <c r="L173" s="531"/>
      <c r="M173" s="187"/>
      <c r="N173" s="532">
        <f t="shared" si="106"/>
        <v>0</v>
      </c>
      <c r="O173" s="532">
        <f t="shared" si="107"/>
        <v>0</v>
      </c>
      <c r="P173" s="532">
        <f t="shared" si="108"/>
        <v>0</v>
      </c>
      <c r="Q173" s="532">
        <f t="shared" si="109"/>
        <v>0</v>
      </c>
      <c r="R173" s="532" t="str">
        <f>IF('SYNTHESE-SUMMARY'!$B$25="X",'EGAPE-GRAEP'!G173,IF('SYNTHESE-SUMMARY'!$B$26="X",'EGAPE-GRAEP'!H173,IF('SYNTHESE-SUMMARY'!$B$27="X",'EGAPE-GRAEP'!I173,'EGAPE-GRAEP'!J173)))</f>
        <v>X</v>
      </c>
      <c r="S173" s="532" t="str">
        <f t="shared" si="110"/>
        <v>X</v>
      </c>
      <c r="T173" s="533">
        <f t="shared" si="111"/>
        <v>0</v>
      </c>
      <c r="U173" s="533" t="str">
        <f t="shared" si="112"/>
        <v/>
      </c>
      <c r="V173" s="533">
        <f t="shared" si="113"/>
        <v>0</v>
      </c>
      <c r="W173" s="526"/>
    </row>
    <row r="174" spans="1:23" s="24" customFormat="1" ht="70" customHeight="1" x14ac:dyDescent="0.25">
      <c r="A174" s="10">
        <f t="shared" ref="A174" si="115">IF(LEFT(C174,3)="REQ",1,0)</f>
        <v>1</v>
      </c>
      <c r="C174" s="453" t="s">
        <v>1255</v>
      </c>
      <c r="D174" s="465"/>
      <c r="E174" s="6" t="s">
        <v>295</v>
      </c>
      <c r="F174" s="6" t="s">
        <v>1009</v>
      </c>
      <c r="G174" s="442"/>
      <c r="H174" s="16" t="s">
        <v>54</v>
      </c>
      <c r="I174" s="16" t="s">
        <v>54</v>
      </c>
      <c r="J174" s="16"/>
      <c r="K174" s="187"/>
      <c r="L174" s="531"/>
      <c r="M174" s="187"/>
      <c r="N174" s="532">
        <f t="shared" si="106"/>
        <v>0</v>
      </c>
      <c r="O174" s="532">
        <f t="shared" si="107"/>
        <v>0</v>
      </c>
      <c r="P174" s="532">
        <f t="shared" si="108"/>
        <v>0</v>
      </c>
      <c r="Q174" s="532">
        <f t="shared" si="109"/>
        <v>0</v>
      </c>
      <c r="R174" s="532">
        <f>IF('SYNTHESE-SUMMARY'!$B$25="X",'EGAPE-GRAEP'!G174,IF('SYNTHESE-SUMMARY'!$B$26="X",'EGAPE-GRAEP'!H174,IF('SYNTHESE-SUMMARY'!$B$27="X",'EGAPE-GRAEP'!I174,'EGAPE-GRAEP'!J174)))</f>
        <v>0</v>
      </c>
      <c r="S174" s="532">
        <f t="shared" si="110"/>
        <v>0</v>
      </c>
      <c r="T174" s="533">
        <f t="shared" si="111"/>
        <v>0</v>
      </c>
      <c r="U174" s="533" t="str">
        <f t="shared" si="112"/>
        <v/>
      </c>
      <c r="V174" s="533">
        <f t="shared" si="113"/>
        <v>0</v>
      </c>
      <c r="W174" s="526"/>
    </row>
    <row r="175" spans="1:23" s="24" customFormat="1" ht="78.5" customHeight="1" x14ac:dyDescent="0.25">
      <c r="A175" s="10">
        <f t="shared" si="114"/>
        <v>1</v>
      </c>
      <c r="C175" s="453" t="s">
        <v>1256</v>
      </c>
      <c r="D175" s="465"/>
      <c r="E175" s="6" t="s">
        <v>1183</v>
      </c>
      <c r="F175" s="6" t="s">
        <v>1184</v>
      </c>
      <c r="G175" s="442"/>
      <c r="H175" s="468" t="s">
        <v>54</v>
      </c>
      <c r="I175" s="16"/>
      <c r="J175" s="16"/>
      <c r="K175" s="187"/>
      <c r="L175" s="531"/>
      <c r="M175" s="187"/>
      <c r="N175" s="532">
        <f t="shared" si="106"/>
        <v>0</v>
      </c>
      <c r="O175" s="532">
        <f t="shared" si="107"/>
        <v>0</v>
      </c>
      <c r="P175" s="532">
        <f t="shared" si="108"/>
        <v>0</v>
      </c>
      <c r="Q175" s="532">
        <f t="shared" si="109"/>
        <v>0</v>
      </c>
      <c r="R175" s="532">
        <f>IF('SYNTHESE-SUMMARY'!$B$25="X",'EGAPE-GRAEP'!G175,IF('SYNTHESE-SUMMARY'!$B$26="X",'EGAPE-GRAEP'!H175,IF('SYNTHESE-SUMMARY'!$B$27="X",'EGAPE-GRAEP'!I175,'EGAPE-GRAEP'!J175)))</f>
        <v>0</v>
      </c>
      <c r="S175" s="532">
        <f t="shared" si="110"/>
        <v>0</v>
      </c>
      <c r="T175" s="533">
        <f t="shared" si="111"/>
        <v>0</v>
      </c>
      <c r="U175" s="533" t="str">
        <f t="shared" si="112"/>
        <v/>
      </c>
      <c r="V175" s="533">
        <f t="shared" si="113"/>
        <v>0</v>
      </c>
      <c r="W175" s="526"/>
    </row>
    <row r="176" spans="1:23" ht="18" customHeight="1" x14ac:dyDescent="0.25">
      <c r="A176" s="10">
        <f t="shared" si="114"/>
        <v>0</v>
      </c>
      <c r="C176" s="723" t="s">
        <v>51</v>
      </c>
      <c r="D176" s="724"/>
      <c r="E176" s="724"/>
      <c r="F176" s="374" t="s">
        <v>628</v>
      </c>
      <c r="G176" s="438" t="s">
        <v>299</v>
      </c>
      <c r="H176" s="21" t="s">
        <v>299</v>
      </c>
      <c r="I176" s="21" t="s">
        <v>299</v>
      </c>
      <c r="J176" s="21" t="s">
        <v>299</v>
      </c>
      <c r="K176" s="529" t="s">
        <v>299</v>
      </c>
      <c r="L176" s="529" t="s">
        <v>299</v>
      </c>
      <c r="M176" s="21" t="s">
        <v>299</v>
      </c>
      <c r="N176" s="21" t="s">
        <v>299</v>
      </c>
      <c r="O176" s="21" t="s">
        <v>299</v>
      </c>
      <c r="P176" s="21"/>
      <c r="Q176" s="21" t="s">
        <v>299</v>
      </c>
      <c r="R176" s="21"/>
      <c r="S176" s="21"/>
      <c r="T176" s="21"/>
      <c r="U176" s="21"/>
      <c r="V176" s="21"/>
      <c r="W176" s="432" t="s">
        <v>299</v>
      </c>
    </row>
    <row r="177" spans="1:23" s="3" customFormat="1" ht="15.75" customHeight="1" x14ac:dyDescent="0.35">
      <c r="A177" s="10">
        <f t="shared" si="114"/>
        <v>0</v>
      </c>
      <c r="C177" s="721" t="s">
        <v>35</v>
      </c>
      <c r="D177" s="722"/>
      <c r="E177" s="722"/>
      <c r="F177" s="376" t="s">
        <v>629</v>
      </c>
      <c r="G177" s="439" t="s">
        <v>299</v>
      </c>
      <c r="H177" s="190" t="s">
        <v>299</v>
      </c>
      <c r="I177" s="190" t="s">
        <v>299</v>
      </c>
      <c r="J177" s="190" t="s">
        <v>299</v>
      </c>
      <c r="K177" s="530" t="s">
        <v>299</v>
      </c>
      <c r="L177" s="530" t="s">
        <v>299</v>
      </c>
      <c r="M177" s="190" t="s">
        <v>299</v>
      </c>
      <c r="N177" s="190" t="s">
        <v>299</v>
      </c>
      <c r="O177" s="190" t="s">
        <v>299</v>
      </c>
      <c r="P177" s="190"/>
      <c r="Q177" s="190" t="s">
        <v>299</v>
      </c>
      <c r="R177" s="190"/>
      <c r="S177" s="190"/>
      <c r="T177" s="190"/>
      <c r="U177" s="190"/>
      <c r="V177" s="190"/>
      <c r="W177" s="433" t="s">
        <v>299</v>
      </c>
    </row>
    <row r="178" spans="1:23" ht="70" customHeight="1" x14ac:dyDescent="0.25">
      <c r="A178" s="10">
        <f t="shared" si="114"/>
        <v>1</v>
      </c>
      <c r="C178" s="452" t="s">
        <v>382</v>
      </c>
      <c r="D178" s="465" t="s">
        <v>799</v>
      </c>
      <c r="E178" s="6" t="s">
        <v>1083</v>
      </c>
      <c r="F178" s="377" t="s">
        <v>1010</v>
      </c>
      <c r="G178" s="442" t="s">
        <v>54</v>
      </c>
      <c r="H178" s="15" t="s">
        <v>54</v>
      </c>
      <c r="I178" s="15"/>
      <c r="J178" s="16" t="s">
        <v>54</v>
      </c>
      <c r="K178" s="187"/>
      <c r="L178" s="531"/>
      <c r="M178" s="187"/>
      <c r="N178" s="532">
        <f t="shared" si="106"/>
        <v>0</v>
      </c>
      <c r="O178" s="532">
        <f t="shared" si="107"/>
        <v>0</v>
      </c>
      <c r="P178" s="532">
        <f t="shared" si="108"/>
        <v>0</v>
      </c>
      <c r="Q178" s="532">
        <f t="shared" si="109"/>
        <v>0</v>
      </c>
      <c r="R178" s="532" t="str">
        <f>IF('SYNTHESE-SUMMARY'!$B$25="X",'EGAPE-GRAEP'!G178,IF('SYNTHESE-SUMMARY'!$B$26="X",'EGAPE-GRAEP'!H178,IF('SYNTHESE-SUMMARY'!$B$27="X",'EGAPE-GRAEP'!I178,'EGAPE-GRAEP'!J178)))</f>
        <v>X</v>
      </c>
      <c r="S178" s="532" t="str">
        <f t="shared" si="110"/>
        <v>X</v>
      </c>
      <c r="T178" s="533">
        <f t="shared" si="111"/>
        <v>0</v>
      </c>
      <c r="U178" s="533" t="str">
        <f t="shared" si="112"/>
        <v/>
      </c>
      <c r="V178" s="533">
        <f t="shared" si="113"/>
        <v>0</v>
      </c>
      <c r="W178" s="526"/>
    </row>
    <row r="179" spans="1:23" ht="40" customHeight="1" x14ac:dyDescent="0.25">
      <c r="A179" s="10">
        <f t="shared" si="114"/>
        <v>1</v>
      </c>
      <c r="C179" s="452" t="s">
        <v>383</v>
      </c>
      <c r="D179" s="465" t="s">
        <v>799</v>
      </c>
      <c r="E179" s="6" t="s">
        <v>1084</v>
      </c>
      <c r="F179" s="377" t="s">
        <v>1011</v>
      </c>
      <c r="G179" s="442" t="s">
        <v>54</v>
      </c>
      <c r="H179" s="16" t="s">
        <v>54</v>
      </c>
      <c r="I179" s="16"/>
      <c r="J179" s="16" t="s">
        <v>54</v>
      </c>
      <c r="K179" s="187"/>
      <c r="L179" s="531"/>
      <c r="M179" s="187"/>
      <c r="N179" s="532">
        <f t="shared" si="106"/>
        <v>0</v>
      </c>
      <c r="O179" s="532">
        <f t="shared" si="107"/>
        <v>0</v>
      </c>
      <c r="P179" s="532">
        <f t="shared" si="108"/>
        <v>0</v>
      </c>
      <c r="Q179" s="532">
        <f t="shared" si="109"/>
        <v>0</v>
      </c>
      <c r="R179" s="532" t="str">
        <f>IF('SYNTHESE-SUMMARY'!$B$25="X",'EGAPE-GRAEP'!G179,IF('SYNTHESE-SUMMARY'!$B$26="X",'EGAPE-GRAEP'!H179,IF('SYNTHESE-SUMMARY'!$B$27="X",'EGAPE-GRAEP'!I179,'EGAPE-GRAEP'!J179)))</f>
        <v>X</v>
      </c>
      <c r="S179" s="532" t="str">
        <f t="shared" si="110"/>
        <v>X</v>
      </c>
      <c r="T179" s="533">
        <f t="shared" si="111"/>
        <v>0</v>
      </c>
      <c r="U179" s="533" t="str">
        <f t="shared" si="112"/>
        <v/>
      </c>
      <c r="V179" s="533">
        <f t="shared" si="113"/>
        <v>0</v>
      </c>
      <c r="W179" s="526"/>
    </row>
    <row r="180" spans="1:23" ht="208" customHeight="1" x14ac:dyDescent="0.25">
      <c r="A180" s="10">
        <v>1</v>
      </c>
      <c r="C180" s="452" t="s">
        <v>1257</v>
      </c>
      <c r="D180" s="467" t="s">
        <v>799</v>
      </c>
      <c r="E180" s="406" t="s">
        <v>1301</v>
      </c>
      <c r="F180" s="406" t="s">
        <v>1302</v>
      </c>
      <c r="G180" s="450" t="s">
        <v>54</v>
      </c>
      <c r="H180" s="411" t="s">
        <v>54</v>
      </c>
      <c r="I180" s="410"/>
      <c r="J180" s="411" t="s">
        <v>54</v>
      </c>
      <c r="K180" s="187"/>
      <c r="L180" s="531"/>
      <c r="M180" s="187"/>
      <c r="N180" s="532">
        <f t="shared" si="106"/>
        <v>0</v>
      </c>
      <c r="O180" s="532">
        <f t="shared" si="107"/>
        <v>0</v>
      </c>
      <c r="P180" s="532">
        <f t="shared" si="108"/>
        <v>0</v>
      </c>
      <c r="Q180" s="532">
        <f t="shared" si="109"/>
        <v>0</v>
      </c>
      <c r="R180" s="532" t="str">
        <f>IF('SYNTHESE-SUMMARY'!$B$25="X",'EGAPE-GRAEP'!G180,IF('SYNTHESE-SUMMARY'!$B$26="X",'EGAPE-GRAEP'!H180,IF('SYNTHESE-SUMMARY'!$B$27="X",'EGAPE-GRAEP'!I180,'EGAPE-GRAEP'!J180)))</f>
        <v>X</v>
      </c>
      <c r="S180" s="532" t="str">
        <f t="shared" si="110"/>
        <v>X</v>
      </c>
      <c r="T180" s="533">
        <f t="shared" si="111"/>
        <v>0</v>
      </c>
      <c r="U180" s="533" t="str">
        <f t="shared" si="112"/>
        <v/>
      </c>
      <c r="V180" s="533">
        <f t="shared" si="113"/>
        <v>0</v>
      </c>
      <c r="W180" s="526"/>
    </row>
    <row r="181" spans="1:23" ht="90" customHeight="1" x14ac:dyDescent="0.25">
      <c r="A181" s="10">
        <f t="shared" si="114"/>
        <v>1</v>
      </c>
      <c r="C181" s="452" t="s">
        <v>1258</v>
      </c>
      <c r="D181" s="465" t="s">
        <v>800</v>
      </c>
      <c r="E181" s="6" t="s">
        <v>1085</v>
      </c>
      <c r="F181" s="6" t="s">
        <v>1045</v>
      </c>
      <c r="G181" s="442" t="s">
        <v>54</v>
      </c>
      <c r="H181" s="15" t="s">
        <v>54</v>
      </c>
      <c r="I181" s="15"/>
      <c r="J181" s="16" t="s">
        <v>54</v>
      </c>
      <c r="K181" s="187"/>
      <c r="L181" s="531"/>
      <c r="M181" s="187"/>
      <c r="N181" s="532">
        <f t="shared" si="106"/>
        <v>0</v>
      </c>
      <c r="O181" s="532">
        <f t="shared" si="107"/>
        <v>0</v>
      </c>
      <c r="P181" s="532">
        <f t="shared" si="108"/>
        <v>0</v>
      </c>
      <c r="Q181" s="532">
        <f t="shared" si="109"/>
        <v>0</v>
      </c>
      <c r="R181" s="532" t="str">
        <f>IF('SYNTHESE-SUMMARY'!$B$25="X",'EGAPE-GRAEP'!G181,IF('SYNTHESE-SUMMARY'!$B$26="X",'EGAPE-GRAEP'!H181,IF('SYNTHESE-SUMMARY'!$B$27="X",'EGAPE-GRAEP'!I181,'EGAPE-GRAEP'!J181)))</f>
        <v>X</v>
      </c>
      <c r="S181" s="532" t="str">
        <f t="shared" si="110"/>
        <v>X</v>
      </c>
      <c r="T181" s="533">
        <f t="shared" si="111"/>
        <v>0</v>
      </c>
      <c r="U181" s="533" t="str">
        <f t="shared" si="112"/>
        <v/>
      </c>
      <c r="V181" s="533">
        <f t="shared" si="113"/>
        <v>0</v>
      </c>
      <c r="W181" s="526"/>
    </row>
    <row r="182" spans="1:23" ht="76" customHeight="1" x14ac:dyDescent="0.25">
      <c r="A182" s="10">
        <f t="shared" si="114"/>
        <v>1</v>
      </c>
      <c r="C182" s="452" t="s">
        <v>1259</v>
      </c>
      <c r="D182" s="465" t="s">
        <v>799</v>
      </c>
      <c r="E182" s="454" t="s">
        <v>1181</v>
      </c>
      <c r="F182" s="406" t="s">
        <v>1012</v>
      </c>
      <c r="G182" s="450" t="s">
        <v>54</v>
      </c>
      <c r="H182" s="411" t="s">
        <v>54</v>
      </c>
      <c r="I182" s="410"/>
      <c r="J182" s="411" t="s">
        <v>54</v>
      </c>
      <c r="K182" s="187"/>
      <c r="L182" s="531"/>
      <c r="M182" s="187"/>
      <c r="N182" s="532">
        <f t="shared" si="106"/>
        <v>0</v>
      </c>
      <c r="O182" s="532">
        <f t="shared" si="107"/>
        <v>0</v>
      </c>
      <c r="P182" s="532">
        <f t="shared" si="108"/>
        <v>0</v>
      </c>
      <c r="Q182" s="532">
        <f t="shared" si="109"/>
        <v>0</v>
      </c>
      <c r="R182" s="532" t="str">
        <f>IF('SYNTHESE-SUMMARY'!$B$25="X",'EGAPE-GRAEP'!G182,IF('SYNTHESE-SUMMARY'!$B$26="X",'EGAPE-GRAEP'!H182,IF('SYNTHESE-SUMMARY'!$B$27="X",'EGAPE-GRAEP'!I182,'EGAPE-GRAEP'!J182)))</f>
        <v>X</v>
      </c>
      <c r="S182" s="532" t="str">
        <f t="shared" si="110"/>
        <v>X</v>
      </c>
      <c r="T182" s="533">
        <f t="shared" si="111"/>
        <v>0</v>
      </c>
      <c r="U182" s="533" t="str">
        <f t="shared" si="112"/>
        <v/>
      </c>
      <c r="V182" s="533">
        <f t="shared" si="113"/>
        <v>0</v>
      </c>
      <c r="W182" s="526"/>
    </row>
    <row r="183" spans="1:23" ht="40" customHeight="1" x14ac:dyDescent="0.25">
      <c r="A183" s="10">
        <f t="shared" si="114"/>
        <v>1</v>
      </c>
      <c r="C183" s="452" t="s">
        <v>384</v>
      </c>
      <c r="D183" s="382"/>
      <c r="E183" s="6" t="s">
        <v>1046</v>
      </c>
      <c r="F183" s="6" t="s">
        <v>1013</v>
      </c>
      <c r="G183" s="440" t="s">
        <v>54</v>
      </c>
      <c r="H183" s="14" t="s">
        <v>54</v>
      </c>
      <c r="I183" s="14"/>
      <c r="J183" s="14" t="s">
        <v>54</v>
      </c>
      <c r="K183" s="187"/>
      <c r="L183" s="531"/>
      <c r="M183" s="187"/>
      <c r="N183" s="532">
        <f t="shared" si="106"/>
        <v>0</v>
      </c>
      <c r="O183" s="532">
        <f t="shared" si="107"/>
        <v>0</v>
      </c>
      <c r="P183" s="532">
        <f t="shared" si="108"/>
        <v>0</v>
      </c>
      <c r="Q183" s="532">
        <f t="shared" si="109"/>
        <v>0</v>
      </c>
      <c r="R183" s="532" t="str">
        <f>IF('SYNTHESE-SUMMARY'!$B$25="X",'EGAPE-GRAEP'!G183,IF('SYNTHESE-SUMMARY'!$B$26="X",'EGAPE-GRAEP'!H183,IF('SYNTHESE-SUMMARY'!$B$27="X",'EGAPE-GRAEP'!I183,'EGAPE-GRAEP'!J183)))</f>
        <v>X</v>
      </c>
      <c r="S183" s="532" t="str">
        <f t="shared" si="110"/>
        <v>X</v>
      </c>
      <c r="T183" s="533">
        <f t="shared" si="111"/>
        <v>0</v>
      </c>
      <c r="U183" s="533" t="str">
        <f t="shared" si="112"/>
        <v/>
      </c>
      <c r="V183" s="533">
        <f t="shared" si="113"/>
        <v>0</v>
      </c>
      <c r="W183" s="526"/>
    </row>
    <row r="184" spans="1:23" s="3" customFormat="1" ht="15.75" customHeight="1" x14ac:dyDescent="0.35">
      <c r="A184" s="10">
        <f t="shared" si="114"/>
        <v>0</v>
      </c>
      <c r="C184" s="721" t="s">
        <v>2</v>
      </c>
      <c r="D184" s="722"/>
      <c r="E184" s="722"/>
      <c r="F184" s="372" t="s">
        <v>630</v>
      </c>
      <c r="G184" s="439" t="s">
        <v>299</v>
      </c>
      <c r="H184" s="190" t="s">
        <v>299</v>
      </c>
      <c r="I184" s="190" t="s">
        <v>299</v>
      </c>
      <c r="J184" s="190" t="s">
        <v>299</v>
      </c>
      <c r="K184" s="530" t="s">
        <v>299</v>
      </c>
      <c r="L184" s="530" t="s">
        <v>299</v>
      </c>
      <c r="M184" s="190" t="s">
        <v>299</v>
      </c>
      <c r="N184" s="190" t="s">
        <v>299</v>
      </c>
      <c r="O184" s="190" t="s">
        <v>299</v>
      </c>
      <c r="P184" s="190"/>
      <c r="Q184" s="190" t="s">
        <v>299</v>
      </c>
      <c r="R184" s="190"/>
      <c r="S184" s="190"/>
      <c r="T184" s="190"/>
      <c r="U184" s="190"/>
      <c r="V184" s="190"/>
      <c r="W184" s="433" t="s">
        <v>299</v>
      </c>
    </row>
    <row r="185" spans="1:23" ht="88.5" customHeight="1" x14ac:dyDescent="0.25">
      <c r="A185" s="10">
        <f t="shared" si="114"/>
        <v>1</v>
      </c>
      <c r="C185" s="452" t="s">
        <v>1260</v>
      </c>
      <c r="D185" s="465" t="s">
        <v>778</v>
      </c>
      <c r="E185" s="6" t="s">
        <v>1094</v>
      </c>
      <c r="F185" s="4" t="s">
        <v>1162</v>
      </c>
      <c r="G185" s="449" t="s">
        <v>54</v>
      </c>
      <c r="H185" s="15" t="s">
        <v>54</v>
      </c>
      <c r="I185" s="15"/>
      <c r="J185" s="16" t="s">
        <v>54</v>
      </c>
      <c r="K185" s="187"/>
      <c r="L185" s="531"/>
      <c r="M185" s="187"/>
      <c r="N185" s="532">
        <f t="shared" si="106"/>
        <v>0</v>
      </c>
      <c r="O185" s="532">
        <f t="shared" si="107"/>
        <v>0</v>
      </c>
      <c r="P185" s="532">
        <f t="shared" si="108"/>
        <v>0</v>
      </c>
      <c r="Q185" s="532">
        <f t="shared" si="109"/>
        <v>0</v>
      </c>
      <c r="R185" s="532" t="str">
        <f>IF('SYNTHESE-SUMMARY'!$B$25="X",'EGAPE-GRAEP'!G185,IF('SYNTHESE-SUMMARY'!$B$26="X",'EGAPE-GRAEP'!H185,IF('SYNTHESE-SUMMARY'!$B$27="X",'EGAPE-GRAEP'!I185,'EGAPE-GRAEP'!J185)))</f>
        <v>X</v>
      </c>
      <c r="S185" s="532" t="str">
        <f t="shared" si="110"/>
        <v>X</v>
      </c>
      <c r="T185" s="533">
        <f t="shared" si="111"/>
        <v>0</v>
      </c>
      <c r="U185" s="533" t="str">
        <f t="shared" si="112"/>
        <v/>
      </c>
      <c r="V185" s="533">
        <f t="shared" si="113"/>
        <v>0</v>
      </c>
      <c r="W185" s="526"/>
    </row>
    <row r="186" spans="1:23" s="3" customFormat="1" ht="15.75" customHeight="1" x14ac:dyDescent="0.35">
      <c r="A186" s="10">
        <f t="shared" si="114"/>
        <v>0</v>
      </c>
      <c r="C186" s="721" t="s">
        <v>3</v>
      </c>
      <c r="D186" s="722"/>
      <c r="E186" s="722"/>
      <c r="F186" s="372" t="s">
        <v>631</v>
      </c>
      <c r="G186" s="439" t="s">
        <v>299</v>
      </c>
      <c r="H186" s="190" t="s">
        <v>299</v>
      </c>
      <c r="I186" s="190" t="s">
        <v>299</v>
      </c>
      <c r="J186" s="190" t="s">
        <v>299</v>
      </c>
      <c r="K186" s="530" t="s">
        <v>299</v>
      </c>
      <c r="L186" s="530" t="s">
        <v>299</v>
      </c>
      <c r="M186" s="190" t="s">
        <v>299</v>
      </c>
      <c r="N186" s="190" t="s">
        <v>299</v>
      </c>
      <c r="O186" s="190" t="s">
        <v>299</v>
      </c>
      <c r="P186" s="190"/>
      <c r="Q186" s="190" t="s">
        <v>299</v>
      </c>
      <c r="R186" s="190"/>
      <c r="S186" s="190"/>
      <c r="T186" s="190"/>
      <c r="U186" s="190"/>
      <c r="V186" s="190"/>
      <c r="W186" s="433" t="s">
        <v>299</v>
      </c>
    </row>
    <row r="187" spans="1:23" ht="109" customHeight="1" x14ac:dyDescent="0.25">
      <c r="A187" s="10">
        <f t="shared" si="114"/>
        <v>1</v>
      </c>
      <c r="C187" s="452" t="s">
        <v>1261</v>
      </c>
      <c r="D187" s="465" t="s">
        <v>801</v>
      </c>
      <c r="E187" s="6" t="s">
        <v>1086</v>
      </c>
      <c r="F187" s="6" t="s">
        <v>1163</v>
      </c>
      <c r="G187" s="442" t="s">
        <v>54</v>
      </c>
      <c r="H187" s="16" t="s">
        <v>54</v>
      </c>
      <c r="I187" s="16"/>
      <c r="J187" s="16" t="s">
        <v>54</v>
      </c>
      <c r="K187" s="187"/>
      <c r="L187" s="531"/>
      <c r="M187" s="187"/>
      <c r="N187" s="532">
        <f t="shared" si="106"/>
        <v>0</v>
      </c>
      <c r="O187" s="532">
        <f t="shared" si="107"/>
        <v>0</v>
      </c>
      <c r="P187" s="532">
        <f t="shared" si="108"/>
        <v>0</v>
      </c>
      <c r="Q187" s="532">
        <f t="shared" si="109"/>
        <v>0</v>
      </c>
      <c r="R187" s="532" t="str">
        <f>IF('SYNTHESE-SUMMARY'!$B$25="X",'EGAPE-GRAEP'!G187,IF('SYNTHESE-SUMMARY'!$B$26="X",'EGAPE-GRAEP'!H187,IF('SYNTHESE-SUMMARY'!$B$27="X",'EGAPE-GRAEP'!I187,'EGAPE-GRAEP'!J187)))</f>
        <v>X</v>
      </c>
      <c r="S187" s="532" t="str">
        <f t="shared" si="110"/>
        <v>X</v>
      </c>
      <c r="T187" s="533">
        <f t="shared" si="111"/>
        <v>0</v>
      </c>
      <c r="U187" s="533" t="str">
        <f t="shared" si="112"/>
        <v/>
      </c>
      <c r="V187" s="533">
        <f t="shared" si="113"/>
        <v>0</v>
      </c>
      <c r="W187" s="526"/>
    </row>
    <row r="188" spans="1:23" ht="130" customHeight="1" x14ac:dyDescent="0.25">
      <c r="A188" s="10">
        <f t="shared" si="114"/>
        <v>1</v>
      </c>
      <c r="C188" s="452" t="s">
        <v>1262</v>
      </c>
      <c r="D188" s="465" t="s">
        <v>778</v>
      </c>
      <c r="E188" s="6" t="s">
        <v>1087</v>
      </c>
      <c r="F188" s="6" t="s">
        <v>1164</v>
      </c>
      <c r="G188" s="442" t="s">
        <v>54</v>
      </c>
      <c r="H188" s="16" t="s">
        <v>54</v>
      </c>
      <c r="I188" s="16"/>
      <c r="J188" s="16" t="s">
        <v>54</v>
      </c>
      <c r="K188" s="187"/>
      <c r="L188" s="531"/>
      <c r="M188" s="187"/>
      <c r="N188" s="532">
        <f t="shared" si="106"/>
        <v>0</v>
      </c>
      <c r="O188" s="532">
        <f t="shared" si="107"/>
        <v>0</v>
      </c>
      <c r="P188" s="532">
        <f t="shared" si="108"/>
        <v>0</v>
      </c>
      <c r="Q188" s="532">
        <f t="shared" si="109"/>
        <v>0</v>
      </c>
      <c r="R188" s="532" t="str">
        <f>IF('SYNTHESE-SUMMARY'!$B$25="X",'EGAPE-GRAEP'!G188,IF('SYNTHESE-SUMMARY'!$B$26="X",'EGAPE-GRAEP'!H188,IF('SYNTHESE-SUMMARY'!$B$27="X",'EGAPE-GRAEP'!I188,'EGAPE-GRAEP'!J188)))</f>
        <v>X</v>
      </c>
      <c r="S188" s="532" t="str">
        <f t="shared" si="110"/>
        <v>X</v>
      </c>
      <c r="T188" s="533">
        <f t="shared" si="111"/>
        <v>0</v>
      </c>
      <c r="U188" s="533" t="str">
        <f t="shared" si="112"/>
        <v/>
      </c>
      <c r="V188" s="533">
        <f t="shared" si="113"/>
        <v>0</v>
      </c>
      <c r="W188" s="526"/>
    </row>
    <row r="189" spans="1:23" s="3" customFormat="1" ht="15.75" customHeight="1" x14ac:dyDescent="0.35">
      <c r="A189" s="10">
        <f t="shared" si="114"/>
        <v>0</v>
      </c>
      <c r="C189" s="721" t="s">
        <v>4</v>
      </c>
      <c r="D189" s="722"/>
      <c r="E189" s="722"/>
      <c r="F189" s="372" t="s">
        <v>632</v>
      </c>
      <c r="G189" s="439" t="s">
        <v>299</v>
      </c>
      <c r="H189" s="190" t="s">
        <v>299</v>
      </c>
      <c r="I189" s="190" t="s">
        <v>299</v>
      </c>
      <c r="J189" s="190" t="s">
        <v>299</v>
      </c>
      <c r="K189" s="530" t="s">
        <v>299</v>
      </c>
      <c r="L189" s="530" t="s">
        <v>299</v>
      </c>
      <c r="M189" s="190" t="s">
        <v>299</v>
      </c>
      <c r="N189" s="190" t="s">
        <v>299</v>
      </c>
      <c r="O189" s="190" t="s">
        <v>299</v>
      </c>
      <c r="P189" s="190"/>
      <c r="Q189" s="190" t="s">
        <v>299</v>
      </c>
      <c r="R189" s="190"/>
      <c r="S189" s="190"/>
      <c r="T189" s="190"/>
      <c r="U189" s="190"/>
      <c r="V189" s="190"/>
      <c r="W189" s="433" t="s">
        <v>299</v>
      </c>
    </row>
    <row r="190" spans="1:23" ht="60" customHeight="1" x14ac:dyDescent="0.25">
      <c r="A190" s="10">
        <f t="shared" si="114"/>
        <v>1</v>
      </c>
      <c r="C190" s="452" t="s">
        <v>1263</v>
      </c>
      <c r="D190" s="465" t="s">
        <v>799</v>
      </c>
      <c r="E190" s="406" t="s">
        <v>959</v>
      </c>
      <c r="F190" s="406" t="s">
        <v>1165</v>
      </c>
      <c r="G190" s="442" t="s">
        <v>54</v>
      </c>
      <c r="H190" s="16" t="s">
        <v>54</v>
      </c>
      <c r="I190" s="16"/>
      <c r="J190" s="16" t="s">
        <v>54</v>
      </c>
      <c r="K190" s="187"/>
      <c r="L190" s="531"/>
      <c r="M190" s="187"/>
      <c r="N190" s="532">
        <f t="shared" si="106"/>
        <v>0</v>
      </c>
      <c r="O190" s="532">
        <f t="shared" si="107"/>
        <v>0</v>
      </c>
      <c r="P190" s="532">
        <f t="shared" si="108"/>
        <v>0</v>
      </c>
      <c r="Q190" s="532">
        <f t="shared" si="109"/>
        <v>0</v>
      </c>
      <c r="R190" s="532" t="str">
        <f>IF('SYNTHESE-SUMMARY'!$B$25="X",'EGAPE-GRAEP'!G190,IF('SYNTHESE-SUMMARY'!$B$26="X",'EGAPE-GRAEP'!H190,IF('SYNTHESE-SUMMARY'!$B$27="X",'EGAPE-GRAEP'!I190,'EGAPE-GRAEP'!J190)))</f>
        <v>X</v>
      </c>
      <c r="S190" s="532" t="str">
        <f t="shared" si="110"/>
        <v>X</v>
      </c>
      <c r="T190" s="533">
        <f t="shared" si="111"/>
        <v>0</v>
      </c>
      <c r="U190" s="533" t="str">
        <f t="shared" si="112"/>
        <v/>
      </c>
      <c r="V190" s="533">
        <f t="shared" si="113"/>
        <v>0</v>
      </c>
      <c r="W190" s="526"/>
    </row>
    <row r="191" spans="1:23" ht="130.5" customHeight="1" x14ac:dyDescent="0.25">
      <c r="A191" s="10">
        <f t="shared" si="114"/>
        <v>1</v>
      </c>
      <c r="C191" s="452" t="s">
        <v>1264</v>
      </c>
      <c r="D191" s="465" t="s">
        <v>799</v>
      </c>
      <c r="E191" s="6" t="s">
        <v>1095</v>
      </c>
      <c r="F191" s="6" t="s">
        <v>1096</v>
      </c>
      <c r="G191" s="442" t="s">
        <v>54</v>
      </c>
      <c r="H191" s="16" t="s">
        <v>54</v>
      </c>
      <c r="I191" s="16" t="s">
        <v>54</v>
      </c>
      <c r="J191" s="16" t="s">
        <v>54</v>
      </c>
      <c r="K191" s="187"/>
      <c r="L191" s="531"/>
      <c r="M191" s="187"/>
      <c r="N191" s="532">
        <f t="shared" si="106"/>
        <v>0</v>
      </c>
      <c r="O191" s="532">
        <f t="shared" si="107"/>
        <v>0</v>
      </c>
      <c r="P191" s="532">
        <f t="shared" si="108"/>
        <v>0</v>
      </c>
      <c r="Q191" s="532">
        <f t="shared" si="109"/>
        <v>0</v>
      </c>
      <c r="R191" s="532" t="str">
        <f>IF('SYNTHESE-SUMMARY'!$B$25="X",'EGAPE-GRAEP'!G191,IF('SYNTHESE-SUMMARY'!$B$26="X",'EGAPE-GRAEP'!H191,IF('SYNTHESE-SUMMARY'!$B$27="X",'EGAPE-GRAEP'!I191,'EGAPE-GRAEP'!J191)))</f>
        <v>X</v>
      </c>
      <c r="S191" s="532" t="str">
        <f t="shared" si="110"/>
        <v>X</v>
      </c>
      <c r="T191" s="533">
        <f t="shared" si="111"/>
        <v>0</v>
      </c>
      <c r="U191" s="533" t="str">
        <f t="shared" si="112"/>
        <v/>
      </c>
      <c r="V191" s="533">
        <f t="shared" si="113"/>
        <v>0</v>
      </c>
      <c r="W191" s="526"/>
    </row>
    <row r="192" spans="1:23" ht="110.5" customHeight="1" x14ac:dyDescent="0.25">
      <c r="A192" s="10">
        <f t="shared" si="114"/>
        <v>1</v>
      </c>
      <c r="C192" s="452" t="s">
        <v>385</v>
      </c>
      <c r="D192" s="465" t="s">
        <v>799</v>
      </c>
      <c r="E192" s="6" t="s">
        <v>1066</v>
      </c>
      <c r="F192" s="6" t="s">
        <v>1166</v>
      </c>
      <c r="G192" s="442" t="s">
        <v>54</v>
      </c>
      <c r="H192" s="16" t="s">
        <v>54</v>
      </c>
      <c r="I192" s="16" t="s">
        <v>54</v>
      </c>
      <c r="J192" s="16" t="s">
        <v>54</v>
      </c>
      <c r="K192" s="187"/>
      <c r="L192" s="531"/>
      <c r="M192" s="187"/>
      <c r="N192" s="532">
        <f t="shared" si="106"/>
        <v>0</v>
      </c>
      <c r="O192" s="532">
        <f t="shared" si="107"/>
        <v>0</v>
      </c>
      <c r="P192" s="532">
        <f t="shared" si="108"/>
        <v>0</v>
      </c>
      <c r="Q192" s="532">
        <f t="shared" si="109"/>
        <v>0</v>
      </c>
      <c r="R192" s="532" t="str">
        <f>IF('SYNTHESE-SUMMARY'!$B$25="X",'EGAPE-GRAEP'!G192,IF('SYNTHESE-SUMMARY'!$B$26="X",'EGAPE-GRAEP'!H192,IF('SYNTHESE-SUMMARY'!$B$27="X",'EGAPE-GRAEP'!I192,'EGAPE-GRAEP'!J192)))</f>
        <v>X</v>
      </c>
      <c r="S192" s="532" t="str">
        <f t="shared" si="110"/>
        <v>X</v>
      </c>
      <c r="T192" s="533">
        <f t="shared" si="111"/>
        <v>0</v>
      </c>
      <c r="U192" s="533" t="str">
        <f t="shared" si="112"/>
        <v/>
      </c>
      <c r="V192" s="533">
        <f t="shared" si="113"/>
        <v>0</v>
      </c>
      <c r="W192" s="526"/>
    </row>
    <row r="193" spans="1:23" ht="17.5" x14ac:dyDescent="0.25">
      <c r="A193" s="10">
        <f t="shared" si="114"/>
        <v>0</v>
      </c>
      <c r="C193" s="723" t="s">
        <v>52</v>
      </c>
      <c r="D193" s="724"/>
      <c r="E193" s="724"/>
      <c r="F193" s="371" t="s">
        <v>633</v>
      </c>
      <c r="G193" s="438" t="s">
        <v>299</v>
      </c>
      <c r="H193" s="21" t="s">
        <v>299</v>
      </c>
      <c r="I193" s="21" t="s">
        <v>299</v>
      </c>
      <c r="J193" s="21" t="s">
        <v>299</v>
      </c>
      <c r="K193" s="529" t="s">
        <v>299</v>
      </c>
      <c r="L193" s="529" t="s">
        <v>299</v>
      </c>
      <c r="M193" s="21" t="s">
        <v>299</v>
      </c>
      <c r="N193" s="21" t="s">
        <v>299</v>
      </c>
      <c r="O193" s="21" t="s">
        <v>299</v>
      </c>
      <c r="P193" s="21"/>
      <c r="Q193" s="21" t="s">
        <v>299</v>
      </c>
      <c r="R193" s="21"/>
      <c r="S193" s="21"/>
      <c r="T193" s="21"/>
      <c r="U193" s="21"/>
      <c r="V193" s="21"/>
      <c r="W193" s="432" t="s">
        <v>299</v>
      </c>
    </row>
    <row r="194" spans="1:23" s="3" customFormat="1" ht="15.75" customHeight="1" x14ac:dyDescent="0.35">
      <c r="A194" s="10">
        <f t="shared" si="114"/>
        <v>0</v>
      </c>
      <c r="C194" s="721" t="s">
        <v>5</v>
      </c>
      <c r="D194" s="722"/>
      <c r="E194" s="722"/>
      <c r="F194" s="372" t="s">
        <v>634</v>
      </c>
      <c r="G194" s="439" t="s">
        <v>299</v>
      </c>
      <c r="H194" s="190" t="s">
        <v>299</v>
      </c>
      <c r="I194" s="190" t="s">
        <v>299</v>
      </c>
      <c r="J194" s="190" t="s">
        <v>299</v>
      </c>
      <c r="K194" s="530" t="s">
        <v>299</v>
      </c>
      <c r="L194" s="530" t="s">
        <v>299</v>
      </c>
      <c r="M194" s="190" t="s">
        <v>299</v>
      </c>
      <c r="N194" s="190" t="s">
        <v>299</v>
      </c>
      <c r="O194" s="190" t="s">
        <v>299</v>
      </c>
      <c r="P194" s="190"/>
      <c r="Q194" s="190" t="s">
        <v>299</v>
      </c>
      <c r="R194" s="190"/>
      <c r="S194" s="190"/>
      <c r="T194" s="190"/>
      <c r="U194" s="190"/>
      <c r="V194" s="190"/>
      <c r="W194" s="433" t="s">
        <v>299</v>
      </c>
    </row>
    <row r="195" spans="1:23" ht="58.5" customHeight="1" x14ac:dyDescent="0.25">
      <c r="A195" s="10">
        <f t="shared" si="114"/>
        <v>1</v>
      </c>
      <c r="C195" s="452" t="s">
        <v>386</v>
      </c>
      <c r="D195" s="465" t="s">
        <v>802</v>
      </c>
      <c r="E195" s="6" t="s">
        <v>1088</v>
      </c>
      <c r="F195" s="8" t="s">
        <v>1167</v>
      </c>
      <c r="G195" s="442" t="s">
        <v>54</v>
      </c>
      <c r="H195" s="15" t="s">
        <v>54</v>
      </c>
      <c r="I195" s="16" t="s">
        <v>54</v>
      </c>
      <c r="J195" s="16" t="s">
        <v>54</v>
      </c>
      <c r="K195" s="187"/>
      <c r="L195" s="531"/>
      <c r="M195" s="187"/>
      <c r="N195" s="532">
        <f t="shared" si="106"/>
        <v>0</v>
      </c>
      <c r="O195" s="532">
        <f t="shared" si="107"/>
        <v>0</v>
      </c>
      <c r="P195" s="532">
        <f t="shared" si="108"/>
        <v>0</v>
      </c>
      <c r="Q195" s="532">
        <f t="shared" si="109"/>
        <v>0</v>
      </c>
      <c r="R195" s="532" t="str">
        <f>IF('SYNTHESE-SUMMARY'!$B$25="X",'EGAPE-GRAEP'!G195,IF('SYNTHESE-SUMMARY'!$B$26="X",'EGAPE-GRAEP'!H195,IF('SYNTHESE-SUMMARY'!$B$27="X",'EGAPE-GRAEP'!I195,'EGAPE-GRAEP'!J195)))</f>
        <v>X</v>
      </c>
      <c r="S195" s="532" t="str">
        <f t="shared" si="110"/>
        <v>X</v>
      </c>
      <c r="T195" s="533">
        <f t="shared" si="111"/>
        <v>0</v>
      </c>
      <c r="U195" s="533" t="str">
        <f t="shared" si="112"/>
        <v/>
      </c>
      <c r="V195" s="533">
        <f t="shared" si="113"/>
        <v>0</v>
      </c>
      <c r="W195" s="526"/>
    </row>
    <row r="196" spans="1:23" s="3" customFormat="1" ht="15.75" customHeight="1" x14ac:dyDescent="0.35">
      <c r="A196" s="10">
        <f t="shared" si="114"/>
        <v>0</v>
      </c>
      <c r="C196" s="721" t="s">
        <v>6</v>
      </c>
      <c r="D196" s="722"/>
      <c r="E196" s="722"/>
      <c r="F196" s="372" t="s">
        <v>635</v>
      </c>
      <c r="G196" s="439" t="s">
        <v>299</v>
      </c>
      <c r="H196" s="190" t="s">
        <v>299</v>
      </c>
      <c r="I196" s="190" t="s">
        <v>299</v>
      </c>
      <c r="J196" s="190" t="s">
        <v>299</v>
      </c>
      <c r="K196" s="530" t="s">
        <v>299</v>
      </c>
      <c r="L196" s="530" t="s">
        <v>299</v>
      </c>
      <c r="M196" s="190" t="s">
        <v>299</v>
      </c>
      <c r="N196" s="190" t="s">
        <v>299</v>
      </c>
      <c r="O196" s="190" t="s">
        <v>299</v>
      </c>
      <c r="P196" s="190"/>
      <c r="Q196" s="190" t="s">
        <v>299</v>
      </c>
      <c r="R196" s="190"/>
      <c r="S196" s="190"/>
      <c r="T196" s="190"/>
      <c r="U196" s="190"/>
      <c r="V196" s="190"/>
      <c r="W196" s="433" t="s">
        <v>299</v>
      </c>
    </row>
    <row r="197" spans="1:23" ht="292" customHeight="1" x14ac:dyDescent="0.25">
      <c r="A197" s="10">
        <f t="shared" si="114"/>
        <v>1</v>
      </c>
      <c r="C197" s="452" t="s">
        <v>387</v>
      </c>
      <c r="D197" s="465" t="s">
        <v>803</v>
      </c>
      <c r="E197" s="6" t="s">
        <v>1282</v>
      </c>
      <c r="F197" s="6" t="s">
        <v>1283</v>
      </c>
      <c r="G197" s="442" t="s">
        <v>54</v>
      </c>
      <c r="H197" s="16" t="s">
        <v>54</v>
      </c>
      <c r="I197" s="16"/>
      <c r="J197" s="16"/>
      <c r="K197" s="187"/>
      <c r="L197" s="531"/>
      <c r="M197" s="187"/>
      <c r="N197" s="532">
        <f t="shared" si="106"/>
        <v>0</v>
      </c>
      <c r="O197" s="532">
        <f t="shared" si="107"/>
        <v>0</v>
      </c>
      <c r="P197" s="532">
        <f t="shared" si="108"/>
        <v>0</v>
      </c>
      <c r="Q197" s="532">
        <f t="shared" si="109"/>
        <v>0</v>
      </c>
      <c r="R197" s="532">
        <f>IF('SYNTHESE-SUMMARY'!$B$25="X",'EGAPE-GRAEP'!G197,IF('SYNTHESE-SUMMARY'!$B$26="X",'EGAPE-GRAEP'!H197,IF('SYNTHESE-SUMMARY'!$B$27="X",'EGAPE-GRAEP'!I197,'EGAPE-GRAEP'!J197)))</f>
        <v>0</v>
      </c>
      <c r="S197" s="532">
        <f t="shared" si="110"/>
        <v>0</v>
      </c>
      <c r="T197" s="533">
        <f t="shared" si="111"/>
        <v>0</v>
      </c>
      <c r="U197" s="533" t="str">
        <f t="shared" si="112"/>
        <v/>
      </c>
      <c r="V197" s="533">
        <f t="shared" si="113"/>
        <v>0</v>
      </c>
      <c r="W197" s="526"/>
    </row>
    <row r="198" spans="1:23" ht="100" customHeight="1" x14ac:dyDescent="0.25">
      <c r="A198" s="10">
        <f t="shared" si="114"/>
        <v>1</v>
      </c>
      <c r="C198" s="452" t="s">
        <v>1265</v>
      </c>
      <c r="D198" s="465" t="s">
        <v>804</v>
      </c>
      <c r="E198" s="6" t="s">
        <v>1067</v>
      </c>
      <c r="F198" s="12" t="s">
        <v>1014</v>
      </c>
      <c r="G198" s="442"/>
      <c r="H198" s="16"/>
      <c r="I198" s="16"/>
      <c r="J198" s="16" t="s">
        <v>54</v>
      </c>
      <c r="K198" s="187"/>
      <c r="L198" s="531"/>
      <c r="M198" s="187"/>
      <c r="N198" s="532">
        <f t="shared" si="106"/>
        <v>0</v>
      </c>
      <c r="O198" s="532">
        <f t="shared" si="107"/>
        <v>0</v>
      </c>
      <c r="P198" s="532">
        <f t="shared" si="108"/>
        <v>0</v>
      </c>
      <c r="Q198" s="532">
        <f t="shared" si="109"/>
        <v>0</v>
      </c>
      <c r="R198" s="532" t="str">
        <f>IF('SYNTHESE-SUMMARY'!$B$25="X",'EGAPE-GRAEP'!G198,IF('SYNTHESE-SUMMARY'!$B$26="X",'EGAPE-GRAEP'!H198,IF('SYNTHESE-SUMMARY'!$B$27="X",'EGAPE-GRAEP'!I198,'EGAPE-GRAEP'!J198)))</f>
        <v>X</v>
      </c>
      <c r="S198" s="532" t="str">
        <f t="shared" si="110"/>
        <v>X</v>
      </c>
      <c r="T198" s="533">
        <f t="shared" si="111"/>
        <v>0</v>
      </c>
      <c r="U198" s="533" t="str">
        <f t="shared" si="112"/>
        <v/>
      </c>
      <c r="V198" s="533">
        <f t="shared" si="113"/>
        <v>0</v>
      </c>
      <c r="W198" s="526"/>
    </row>
    <row r="199" spans="1:23" ht="138" customHeight="1" x14ac:dyDescent="0.25">
      <c r="A199" s="10">
        <f t="shared" si="114"/>
        <v>1</v>
      </c>
      <c r="C199" s="452" t="s">
        <v>388</v>
      </c>
      <c r="D199" s="465" t="s">
        <v>925</v>
      </c>
      <c r="E199" s="6" t="s">
        <v>1068</v>
      </c>
      <c r="F199" s="406" t="s">
        <v>1168</v>
      </c>
      <c r="G199" s="450" t="s">
        <v>54</v>
      </c>
      <c r="H199" s="411" t="s">
        <v>54</v>
      </c>
      <c r="I199" s="411"/>
      <c r="J199" s="411" t="s">
        <v>54</v>
      </c>
      <c r="K199" s="187"/>
      <c r="L199" s="531"/>
      <c r="M199" s="187"/>
      <c r="N199" s="532">
        <f t="shared" si="106"/>
        <v>0</v>
      </c>
      <c r="O199" s="532">
        <f t="shared" si="107"/>
        <v>0</v>
      </c>
      <c r="P199" s="532">
        <f t="shared" si="108"/>
        <v>0</v>
      </c>
      <c r="Q199" s="532">
        <f t="shared" si="109"/>
        <v>0</v>
      </c>
      <c r="R199" s="532" t="str">
        <f>IF('SYNTHESE-SUMMARY'!$B$25="X",'EGAPE-GRAEP'!G199,IF('SYNTHESE-SUMMARY'!$B$26="X",'EGAPE-GRAEP'!H199,IF('SYNTHESE-SUMMARY'!$B$27="X",'EGAPE-GRAEP'!I199,'EGAPE-GRAEP'!J199)))</f>
        <v>X</v>
      </c>
      <c r="S199" s="532" t="str">
        <f t="shared" si="110"/>
        <v>X</v>
      </c>
      <c r="T199" s="533">
        <f t="shared" si="111"/>
        <v>0</v>
      </c>
      <c r="U199" s="533" t="str">
        <f t="shared" si="112"/>
        <v/>
      </c>
      <c r="V199" s="533">
        <f t="shared" si="113"/>
        <v>0</v>
      </c>
      <c r="W199" s="526"/>
    </row>
    <row r="200" spans="1:23" ht="300" customHeight="1" x14ac:dyDescent="0.25">
      <c r="A200" s="10">
        <f t="shared" si="114"/>
        <v>1</v>
      </c>
      <c r="C200" s="452" t="s">
        <v>1266</v>
      </c>
      <c r="D200" s="465" t="s">
        <v>108</v>
      </c>
      <c r="E200" s="6" t="s">
        <v>1169</v>
      </c>
      <c r="F200" s="12" t="s">
        <v>1170</v>
      </c>
      <c r="G200" s="442" t="s">
        <v>54</v>
      </c>
      <c r="H200" s="16" t="s">
        <v>54</v>
      </c>
      <c r="I200" s="16"/>
      <c r="J200" s="16" t="s">
        <v>54</v>
      </c>
      <c r="K200" s="187"/>
      <c r="L200" s="531"/>
      <c r="M200" s="187"/>
      <c r="N200" s="532">
        <f t="shared" si="106"/>
        <v>0</v>
      </c>
      <c r="O200" s="532">
        <f t="shared" si="107"/>
        <v>0</v>
      </c>
      <c r="P200" s="532">
        <f t="shared" si="108"/>
        <v>0</v>
      </c>
      <c r="Q200" s="532">
        <f t="shared" si="109"/>
        <v>0</v>
      </c>
      <c r="R200" s="532" t="str">
        <f>IF('SYNTHESE-SUMMARY'!$B$25="X",'EGAPE-GRAEP'!G200,IF('SYNTHESE-SUMMARY'!$B$26="X",'EGAPE-GRAEP'!H200,IF('SYNTHESE-SUMMARY'!$B$27="X",'EGAPE-GRAEP'!I200,'EGAPE-GRAEP'!J200)))</f>
        <v>X</v>
      </c>
      <c r="S200" s="532" t="str">
        <f t="shared" si="110"/>
        <v>X</v>
      </c>
      <c r="T200" s="533">
        <f t="shared" si="111"/>
        <v>0</v>
      </c>
      <c r="U200" s="533" t="str">
        <f t="shared" si="112"/>
        <v/>
      </c>
      <c r="V200" s="533">
        <f t="shared" si="113"/>
        <v>0</v>
      </c>
      <c r="W200" s="526"/>
    </row>
    <row r="201" spans="1:23" ht="148" customHeight="1" x14ac:dyDescent="0.25">
      <c r="A201" s="10">
        <v>1</v>
      </c>
      <c r="C201" s="452" t="s">
        <v>389</v>
      </c>
      <c r="D201" s="409"/>
      <c r="E201" s="4" t="s">
        <v>1284</v>
      </c>
      <c r="F201" s="4" t="s">
        <v>1285</v>
      </c>
      <c r="G201" s="450"/>
      <c r="H201" s="411" t="s">
        <v>54</v>
      </c>
      <c r="I201" s="411"/>
      <c r="J201" s="411"/>
      <c r="K201" s="187"/>
      <c r="L201" s="531"/>
      <c r="M201" s="187"/>
      <c r="N201" s="532">
        <f t="shared" si="106"/>
        <v>0</v>
      </c>
      <c r="O201" s="532">
        <f t="shared" si="107"/>
        <v>0</v>
      </c>
      <c r="P201" s="532">
        <f t="shared" si="108"/>
        <v>0</v>
      </c>
      <c r="Q201" s="532">
        <f t="shared" si="109"/>
        <v>0</v>
      </c>
      <c r="R201" s="532">
        <f>IF('SYNTHESE-SUMMARY'!$B$25="X",'EGAPE-GRAEP'!G201,IF('SYNTHESE-SUMMARY'!$B$26="X",'EGAPE-GRAEP'!H201,IF('SYNTHESE-SUMMARY'!$B$27="X",'EGAPE-GRAEP'!I201,'EGAPE-GRAEP'!J201)))</f>
        <v>0</v>
      </c>
      <c r="S201" s="532">
        <f t="shared" si="110"/>
        <v>0</v>
      </c>
      <c r="T201" s="533">
        <f t="shared" si="111"/>
        <v>0</v>
      </c>
      <c r="U201" s="533" t="str">
        <f t="shared" si="112"/>
        <v/>
      </c>
      <c r="V201" s="533">
        <f t="shared" si="113"/>
        <v>0</v>
      </c>
      <c r="W201" s="526"/>
    </row>
    <row r="202" spans="1:23" ht="67" customHeight="1" x14ac:dyDescent="0.25">
      <c r="A202" s="10">
        <v>1</v>
      </c>
      <c r="C202" s="452" t="s">
        <v>390</v>
      </c>
      <c r="D202" s="409"/>
      <c r="E202" s="4" t="s">
        <v>1182</v>
      </c>
      <c r="F202" s="4" t="s">
        <v>1171</v>
      </c>
      <c r="G202" s="450"/>
      <c r="H202" s="411" t="s">
        <v>54</v>
      </c>
      <c r="I202" s="411"/>
      <c r="J202" s="411"/>
      <c r="K202" s="187"/>
      <c r="L202" s="531"/>
      <c r="M202" s="187"/>
      <c r="N202" s="532">
        <f t="shared" si="106"/>
        <v>0</v>
      </c>
      <c r="O202" s="532">
        <f t="shared" si="107"/>
        <v>0</v>
      </c>
      <c r="P202" s="532">
        <f t="shared" si="108"/>
        <v>0</v>
      </c>
      <c r="Q202" s="532">
        <f t="shared" si="109"/>
        <v>0</v>
      </c>
      <c r="R202" s="532">
        <f>IF('SYNTHESE-SUMMARY'!$B$25="X",'EGAPE-GRAEP'!G202,IF('SYNTHESE-SUMMARY'!$B$26="X",'EGAPE-GRAEP'!H202,IF('SYNTHESE-SUMMARY'!$B$27="X",'EGAPE-GRAEP'!I202,'EGAPE-GRAEP'!J202)))</f>
        <v>0</v>
      </c>
      <c r="S202" s="532">
        <f t="shared" si="110"/>
        <v>0</v>
      </c>
      <c r="T202" s="533">
        <f t="shared" si="111"/>
        <v>0</v>
      </c>
      <c r="U202" s="533" t="str">
        <f t="shared" si="112"/>
        <v/>
      </c>
      <c r="V202" s="533">
        <f t="shared" si="113"/>
        <v>0</v>
      </c>
      <c r="W202" s="526"/>
    </row>
    <row r="203" spans="1:23" s="3" customFormat="1" ht="15.75" customHeight="1" x14ac:dyDescent="0.35">
      <c r="A203" s="10">
        <f t="shared" si="114"/>
        <v>0</v>
      </c>
      <c r="C203" s="721" t="s">
        <v>7</v>
      </c>
      <c r="D203" s="722"/>
      <c r="E203" s="722"/>
      <c r="F203" s="372" t="s">
        <v>1172</v>
      </c>
      <c r="G203" s="439" t="s">
        <v>299</v>
      </c>
      <c r="H203" s="190" t="s">
        <v>299</v>
      </c>
      <c r="I203" s="190" t="s">
        <v>299</v>
      </c>
      <c r="J203" s="190" t="s">
        <v>299</v>
      </c>
      <c r="K203" s="530" t="s">
        <v>299</v>
      </c>
      <c r="L203" s="530" t="s">
        <v>299</v>
      </c>
      <c r="M203" s="190" t="s">
        <v>299</v>
      </c>
      <c r="N203" s="190" t="s">
        <v>299</v>
      </c>
      <c r="O203" s="190" t="s">
        <v>299</v>
      </c>
      <c r="P203" s="190"/>
      <c r="Q203" s="190" t="s">
        <v>299</v>
      </c>
      <c r="R203" s="190"/>
      <c r="S203" s="190"/>
      <c r="T203" s="190"/>
      <c r="U203" s="190"/>
      <c r="V203" s="190"/>
      <c r="W203" s="433" t="s">
        <v>299</v>
      </c>
    </row>
    <row r="204" spans="1:23" ht="160" customHeight="1" x14ac:dyDescent="0.25">
      <c r="A204" s="10">
        <f t="shared" si="114"/>
        <v>1</v>
      </c>
      <c r="C204" s="452" t="s">
        <v>391</v>
      </c>
      <c r="D204" s="465" t="s">
        <v>805</v>
      </c>
      <c r="E204" s="6" t="s">
        <v>1069</v>
      </c>
      <c r="F204" s="6" t="s">
        <v>1173</v>
      </c>
      <c r="G204" s="442" t="s">
        <v>54</v>
      </c>
      <c r="H204" s="16" t="s">
        <v>54</v>
      </c>
      <c r="I204" s="16"/>
      <c r="J204" s="16" t="s">
        <v>54</v>
      </c>
      <c r="K204" s="187"/>
      <c r="L204" s="531"/>
      <c r="M204" s="187"/>
      <c r="N204" s="532">
        <f t="shared" si="106"/>
        <v>0</v>
      </c>
      <c r="O204" s="532">
        <f t="shared" si="107"/>
        <v>0</v>
      </c>
      <c r="P204" s="532">
        <f t="shared" si="108"/>
        <v>0</v>
      </c>
      <c r="Q204" s="532">
        <f t="shared" si="109"/>
        <v>0</v>
      </c>
      <c r="R204" s="532" t="str">
        <f>IF('SYNTHESE-SUMMARY'!$B$25="X",'EGAPE-GRAEP'!G204,IF('SYNTHESE-SUMMARY'!$B$26="X",'EGAPE-GRAEP'!H204,IF('SYNTHESE-SUMMARY'!$B$27="X",'EGAPE-GRAEP'!I204,'EGAPE-GRAEP'!J204)))</f>
        <v>X</v>
      </c>
      <c r="S204" s="532" t="str">
        <f t="shared" si="110"/>
        <v>X</v>
      </c>
      <c r="T204" s="533">
        <f t="shared" si="111"/>
        <v>0</v>
      </c>
      <c r="U204" s="533" t="str">
        <f t="shared" si="112"/>
        <v/>
      </c>
      <c r="V204" s="533">
        <f t="shared" si="113"/>
        <v>0</v>
      </c>
      <c r="W204" s="526"/>
    </row>
    <row r="205" spans="1:23" ht="78.650000000000006" customHeight="1" x14ac:dyDescent="0.25">
      <c r="A205" s="10">
        <f t="shared" si="114"/>
        <v>1</v>
      </c>
      <c r="C205" s="452" t="s">
        <v>1267</v>
      </c>
      <c r="D205" s="465" t="s">
        <v>806</v>
      </c>
      <c r="E205" s="6" t="s">
        <v>1070</v>
      </c>
      <c r="F205" s="6" t="s">
        <v>1174</v>
      </c>
      <c r="G205" s="442" t="s">
        <v>54</v>
      </c>
      <c r="H205" s="16" t="s">
        <v>54</v>
      </c>
      <c r="I205" s="16" t="s">
        <v>54</v>
      </c>
      <c r="J205" s="16" t="s">
        <v>54</v>
      </c>
      <c r="K205" s="187"/>
      <c r="L205" s="531"/>
      <c r="M205" s="187"/>
      <c r="N205" s="532">
        <f t="shared" si="106"/>
        <v>0</v>
      </c>
      <c r="O205" s="532">
        <f t="shared" si="107"/>
        <v>0</v>
      </c>
      <c r="P205" s="532">
        <f t="shared" si="108"/>
        <v>0</v>
      </c>
      <c r="Q205" s="532">
        <f t="shared" si="109"/>
        <v>0</v>
      </c>
      <c r="R205" s="532" t="str">
        <f>IF('SYNTHESE-SUMMARY'!$B$25="X",'EGAPE-GRAEP'!G205,IF('SYNTHESE-SUMMARY'!$B$26="X",'EGAPE-GRAEP'!H205,IF('SYNTHESE-SUMMARY'!$B$27="X",'EGAPE-GRAEP'!I205,'EGAPE-GRAEP'!J205)))</f>
        <v>X</v>
      </c>
      <c r="S205" s="532" t="str">
        <f t="shared" si="110"/>
        <v>X</v>
      </c>
      <c r="T205" s="533">
        <f t="shared" si="111"/>
        <v>0</v>
      </c>
      <c r="U205" s="533" t="str">
        <f t="shared" si="112"/>
        <v/>
      </c>
      <c r="V205" s="533">
        <f t="shared" si="113"/>
        <v>0</v>
      </c>
      <c r="W205" s="526"/>
    </row>
    <row r="206" spans="1:23" ht="60" customHeight="1" x14ac:dyDescent="0.25">
      <c r="A206" s="10">
        <f t="shared" si="114"/>
        <v>1</v>
      </c>
      <c r="C206" s="452" t="s">
        <v>393</v>
      </c>
      <c r="D206" s="465" t="s">
        <v>806</v>
      </c>
      <c r="E206" s="6" t="s">
        <v>1047</v>
      </c>
      <c r="F206" s="8" t="s">
        <v>1233</v>
      </c>
      <c r="G206" s="442" t="s">
        <v>54</v>
      </c>
      <c r="H206" s="16" t="s">
        <v>54</v>
      </c>
      <c r="I206" s="16" t="s">
        <v>54</v>
      </c>
      <c r="J206" s="16" t="s">
        <v>54</v>
      </c>
      <c r="K206" s="187"/>
      <c r="L206" s="531"/>
      <c r="M206" s="187"/>
      <c r="N206" s="532">
        <f t="shared" ref="N206:N212" si="116">IF(K206="",0,1)</f>
        <v>0</v>
      </c>
      <c r="O206" s="532">
        <f t="shared" ref="O206:O212" si="117">IF(M206="",0,1)</f>
        <v>0</v>
      </c>
      <c r="P206" s="532">
        <f t="shared" ref="P206:P212" si="118">IF(O206=1,IF(R206="X",1,0),0)</f>
        <v>0</v>
      </c>
      <c r="Q206" s="532">
        <f t="shared" ref="Q206:Q212" si="119">IF(K206="",0,IF(K206="T",1,IF(K206="P",0.5,0)))</f>
        <v>0</v>
      </c>
      <c r="R206" s="532" t="str">
        <f>IF('SYNTHESE-SUMMARY'!$B$25="X",'EGAPE-GRAEP'!G206,IF('SYNTHESE-SUMMARY'!$B$26="X",'EGAPE-GRAEP'!H206,IF('SYNTHESE-SUMMARY'!$B$27="X",'EGAPE-GRAEP'!I206,'EGAPE-GRAEP'!J206)))</f>
        <v>X</v>
      </c>
      <c r="S206" s="532" t="str">
        <f t="shared" ref="S206:S212" si="120">IF(AND($K206="NA",$M206="OK")=TRUE,"",R206)</f>
        <v>X</v>
      </c>
      <c r="T206" s="533">
        <f t="shared" ref="T206:T212" si="121">IF(AND(M206="OK",K206="NA")=TRUE,-1,0)</f>
        <v>0</v>
      </c>
      <c r="U206" s="533" t="str">
        <f t="shared" ref="U206:U212" si="122">IF(AND(R206="X",M206="OK")=TRUE,1,"")</f>
        <v/>
      </c>
      <c r="V206" s="533">
        <f t="shared" ref="V206:V212" si="123">IF(U206=1,T206,0)</f>
        <v>0</v>
      </c>
      <c r="W206" s="526"/>
    </row>
    <row r="207" spans="1:23" ht="90" customHeight="1" x14ac:dyDescent="0.25">
      <c r="A207" s="10">
        <f t="shared" si="114"/>
        <v>1</v>
      </c>
      <c r="C207" s="452" t="s">
        <v>392</v>
      </c>
      <c r="D207" s="465" t="s">
        <v>806</v>
      </c>
      <c r="E207" s="6" t="s">
        <v>1071</v>
      </c>
      <c r="F207" s="6" t="s">
        <v>1015</v>
      </c>
      <c r="G207" s="442" t="s">
        <v>54</v>
      </c>
      <c r="H207" s="16" t="s">
        <v>54</v>
      </c>
      <c r="I207" s="16"/>
      <c r="J207" s="16" t="s">
        <v>54</v>
      </c>
      <c r="K207" s="187"/>
      <c r="L207" s="531"/>
      <c r="M207" s="187"/>
      <c r="N207" s="532">
        <f t="shared" si="116"/>
        <v>0</v>
      </c>
      <c r="O207" s="532">
        <f t="shared" si="117"/>
        <v>0</v>
      </c>
      <c r="P207" s="532">
        <f t="shared" si="118"/>
        <v>0</v>
      </c>
      <c r="Q207" s="532">
        <f t="shared" si="119"/>
        <v>0</v>
      </c>
      <c r="R207" s="532" t="str">
        <f>IF('SYNTHESE-SUMMARY'!$B$25="X",'EGAPE-GRAEP'!G207,IF('SYNTHESE-SUMMARY'!$B$26="X",'EGAPE-GRAEP'!H207,IF('SYNTHESE-SUMMARY'!$B$27="X",'EGAPE-GRAEP'!I207,'EGAPE-GRAEP'!J207)))</f>
        <v>X</v>
      </c>
      <c r="S207" s="532" t="str">
        <f t="shared" si="120"/>
        <v>X</v>
      </c>
      <c r="T207" s="533">
        <f t="shared" si="121"/>
        <v>0</v>
      </c>
      <c r="U207" s="533" t="str">
        <f t="shared" si="122"/>
        <v/>
      </c>
      <c r="V207" s="533">
        <f t="shared" si="123"/>
        <v>0</v>
      </c>
      <c r="W207" s="526"/>
    </row>
    <row r="208" spans="1:23" ht="17.5" x14ac:dyDescent="0.25">
      <c r="A208" s="10">
        <f t="shared" si="114"/>
        <v>0</v>
      </c>
      <c r="C208" s="723" t="s">
        <v>53</v>
      </c>
      <c r="D208" s="724"/>
      <c r="E208" s="724"/>
      <c r="F208" s="371" t="s">
        <v>636</v>
      </c>
      <c r="G208" s="438" t="s">
        <v>299</v>
      </c>
      <c r="H208" s="21" t="s">
        <v>299</v>
      </c>
      <c r="I208" s="21" t="s">
        <v>299</v>
      </c>
      <c r="J208" s="21" t="s">
        <v>299</v>
      </c>
      <c r="K208" s="529" t="s">
        <v>299</v>
      </c>
      <c r="L208" s="529" t="s">
        <v>299</v>
      </c>
      <c r="M208" s="21" t="s">
        <v>299</v>
      </c>
      <c r="N208" s="21" t="s">
        <v>299</v>
      </c>
      <c r="O208" s="21" t="s">
        <v>299</v>
      </c>
      <c r="P208" s="21"/>
      <c r="Q208" s="21" t="s">
        <v>299</v>
      </c>
      <c r="R208" s="21"/>
      <c r="S208" s="21"/>
      <c r="T208" s="21"/>
      <c r="U208" s="21"/>
      <c r="V208" s="21"/>
      <c r="W208" s="432" t="s">
        <v>299</v>
      </c>
    </row>
    <row r="209" spans="1:23" s="3" customFormat="1" ht="15.75" customHeight="1" x14ac:dyDescent="0.35">
      <c r="A209" s="10">
        <f t="shared" si="114"/>
        <v>0</v>
      </c>
      <c r="C209" s="721" t="s">
        <v>8</v>
      </c>
      <c r="D209" s="722"/>
      <c r="E209" s="722"/>
      <c r="F209" s="372" t="s">
        <v>637</v>
      </c>
      <c r="G209" s="439" t="s">
        <v>299</v>
      </c>
      <c r="H209" s="190" t="s">
        <v>299</v>
      </c>
      <c r="I209" s="190" t="s">
        <v>299</v>
      </c>
      <c r="J209" s="190" t="s">
        <v>299</v>
      </c>
      <c r="K209" s="530" t="s">
        <v>299</v>
      </c>
      <c r="L209" s="530" t="s">
        <v>299</v>
      </c>
      <c r="M209" s="190" t="s">
        <v>299</v>
      </c>
      <c r="N209" s="190" t="s">
        <v>299</v>
      </c>
      <c r="O209" s="190" t="s">
        <v>299</v>
      </c>
      <c r="P209" s="190"/>
      <c r="Q209" s="190" t="s">
        <v>299</v>
      </c>
      <c r="R209" s="190"/>
      <c r="S209" s="190"/>
      <c r="T209" s="190"/>
      <c r="U209" s="190"/>
      <c r="V209" s="190"/>
      <c r="W209" s="433" t="s">
        <v>299</v>
      </c>
    </row>
    <row r="210" spans="1:23" ht="136.5" customHeight="1" x14ac:dyDescent="0.25">
      <c r="A210" s="10">
        <f t="shared" si="114"/>
        <v>1</v>
      </c>
      <c r="C210" s="452" t="s">
        <v>394</v>
      </c>
      <c r="D210" s="465" t="s">
        <v>1048</v>
      </c>
      <c r="E210" s="6" t="s">
        <v>1089</v>
      </c>
      <c r="F210" s="8" t="s">
        <v>1175</v>
      </c>
      <c r="G210" s="442" t="s">
        <v>54</v>
      </c>
      <c r="H210" s="16" t="s">
        <v>54</v>
      </c>
      <c r="I210" s="16" t="s">
        <v>54</v>
      </c>
      <c r="J210" s="16" t="s">
        <v>54</v>
      </c>
      <c r="K210" s="187"/>
      <c r="L210" s="531"/>
      <c r="M210" s="187"/>
      <c r="N210" s="532">
        <f t="shared" si="116"/>
        <v>0</v>
      </c>
      <c r="O210" s="532">
        <f t="shared" si="117"/>
        <v>0</v>
      </c>
      <c r="P210" s="532">
        <f t="shared" si="118"/>
        <v>0</v>
      </c>
      <c r="Q210" s="532">
        <f t="shared" si="119"/>
        <v>0</v>
      </c>
      <c r="R210" s="532" t="str">
        <f>IF('SYNTHESE-SUMMARY'!$B$25="X",'EGAPE-GRAEP'!G210,IF('SYNTHESE-SUMMARY'!$B$26="X",'EGAPE-GRAEP'!H210,IF('SYNTHESE-SUMMARY'!$B$27="X",'EGAPE-GRAEP'!I210,'EGAPE-GRAEP'!J210)))</f>
        <v>X</v>
      </c>
      <c r="S210" s="532" t="str">
        <f t="shared" si="120"/>
        <v>X</v>
      </c>
      <c r="T210" s="533">
        <f t="shared" si="121"/>
        <v>0</v>
      </c>
      <c r="U210" s="533" t="str">
        <f t="shared" si="122"/>
        <v/>
      </c>
      <c r="V210" s="533">
        <f t="shared" si="123"/>
        <v>0</v>
      </c>
      <c r="W210" s="526"/>
    </row>
    <row r="211" spans="1:23" s="3" customFormat="1" ht="15.75" customHeight="1" x14ac:dyDescent="0.35">
      <c r="A211" s="10">
        <f t="shared" si="114"/>
        <v>0</v>
      </c>
      <c r="C211" s="721" t="s">
        <v>704</v>
      </c>
      <c r="D211" s="722"/>
      <c r="E211" s="722"/>
      <c r="F211" s="372" t="s">
        <v>705</v>
      </c>
      <c r="G211" s="439" t="s">
        <v>299</v>
      </c>
      <c r="H211" s="190" t="s">
        <v>299</v>
      </c>
      <c r="I211" s="190" t="s">
        <v>299</v>
      </c>
      <c r="J211" s="190" t="s">
        <v>299</v>
      </c>
      <c r="K211" s="530" t="s">
        <v>299</v>
      </c>
      <c r="L211" s="530" t="s">
        <v>299</v>
      </c>
      <c r="M211" s="190" t="s">
        <v>299</v>
      </c>
      <c r="N211" s="190" t="s">
        <v>299</v>
      </c>
      <c r="O211" s="190" t="s">
        <v>299</v>
      </c>
      <c r="P211" s="190"/>
      <c r="Q211" s="190" t="s">
        <v>299</v>
      </c>
      <c r="R211" s="190"/>
      <c r="S211" s="190"/>
      <c r="T211" s="190"/>
      <c r="U211" s="190"/>
      <c r="V211" s="190"/>
      <c r="W211" s="433" t="s">
        <v>299</v>
      </c>
    </row>
    <row r="212" spans="1:23" ht="70" customHeight="1" x14ac:dyDescent="0.25">
      <c r="A212" s="10">
        <f t="shared" si="114"/>
        <v>1</v>
      </c>
      <c r="C212" s="452" t="s">
        <v>1268</v>
      </c>
      <c r="D212" s="465" t="s">
        <v>807</v>
      </c>
      <c r="E212" s="6" t="s">
        <v>1064</v>
      </c>
      <c r="F212" s="6" t="s">
        <v>1176</v>
      </c>
      <c r="G212" s="442" t="s">
        <v>54</v>
      </c>
      <c r="H212" s="16" t="s">
        <v>54</v>
      </c>
      <c r="I212" s="16" t="s">
        <v>54</v>
      </c>
      <c r="J212" s="16" t="s">
        <v>54</v>
      </c>
      <c r="K212" s="187"/>
      <c r="L212" s="531"/>
      <c r="M212" s="187"/>
      <c r="N212" s="532">
        <f t="shared" si="116"/>
        <v>0</v>
      </c>
      <c r="O212" s="532">
        <f t="shared" si="117"/>
        <v>0</v>
      </c>
      <c r="P212" s="532">
        <f t="shared" si="118"/>
        <v>0</v>
      </c>
      <c r="Q212" s="532">
        <f t="shared" si="119"/>
        <v>0</v>
      </c>
      <c r="R212" s="532" t="str">
        <f>IF('SYNTHESE-SUMMARY'!$B$25="X",'EGAPE-GRAEP'!G212,IF('SYNTHESE-SUMMARY'!$B$26="X",'EGAPE-GRAEP'!H212,IF('SYNTHESE-SUMMARY'!$B$27="X",'EGAPE-GRAEP'!I212,'EGAPE-GRAEP'!J212)))</f>
        <v>X</v>
      </c>
      <c r="S212" s="532" t="str">
        <f t="shared" si="120"/>
        <v>X</v>
      </c>
      <c r="T212" s="533">
        <f t="shared" si="121"/>
        <v>0</v>
      </c>
      <c r="U212" s="533" t="str">
        <f t="shared" si="122"/>
        <v/>
      </c>
      <c r="V212" s="533">
        <f t="shared" si="123"/>
        <v>0</v>
      </c>
      <c r="W212" s="526"/>
    </row>
    <row r="213" spans="1:23" x14ac:dyDescent="0.25">
      <c r="B213" s="11"/>
      <c r="C213" s="591"/>
      <c r="D213" s="592"/>
      <c r="E213" s="593"/>
      <c r="F213" s="593"/>
      <c r="G213" s="594"/>
      <c r="H213" s="595"/>
      <c r="I213" s="594"/>
      <c r="J213" s="594"/>
      <c r="K213" s="596"/>
      <c r="L213" s="11"/>
      <c r="M213" s="597"/>
      <c r="N213" s="597"/>
      <c r="O213" s="597"/>
      <c r="P213" s="597"/>
      <c r="Q213" s="597"/>
      <c r="R213" s="597"/>
      <c r="S213" s="597"/>
      <c r="T213" s="597"/>
      <c r="U213" s="597"/>
      <c r="V213" s="597"/>
      <c r="W213" s="598"/>
    </row>
    <row r="214" spans="1:23" x14ac:dyDescent="0.25">
      <c r="B214" s="11"/>
      <c r="C214" s="591"/>
      <c r="D214" s="592"/>
      <c r="E214" s="593"/>
      <c r="F214" s="593"/>
      <c r="G214" s="594"/>
      <c r="H214" s="595"/>
      <c r="I214" s="594"/>
      <c r="J214" s="594"/>
      <c r="K214" s="596"/>
      <c r="L214" s="11"/>
      <c r="M214" s="597"/>
      <c r="N214" s="597"/>
      <c r="O214" s="597"/>
      <c r="P214" s="597"/>
      <c r="Q214" s="597"/>
      <c r="R214" s="597"/>
      <c r="S214" s="597"/>
      <c r="T214" s="597"/>
      <c r="U214" s="597"/>
      <c r="V214" s="597"/>
      <c r="W214" s="598"/>
    </row>
    <row r="215" spans="1:23" x14ac:dyDescent="0.25">
      <c r="B215" s="11"/>
      <c r="C215" s="591"/>
      <c r="D215" s="592"/>
      <c r="E215" s="593"/>
      <c r="F215" s="593"/>
      <c r="G215" s="594"/>
      <c r="H215" s="595"/>
      <c r="I215" s="594"/>
      <c r="J215" s="594"/>
      <c r="K215" s="596"/>
      <c r="L215" s="11"/>
      <c r="M215" s="597"/>
      <c r="N215" s="597"/>
      <c r="O215" s="597"/>
      <c r="P215" s="597"/>
      <c r="Q215" s="597"/>
      <c r="R215" s="597"/>
      <c r="S215" s="597"/>
      <c r="T215" s="597"/>
      <c r="U215" s="597"/>
      <c r="V215" s="597"/>
      <c r="W215" s="598"/>
    </row>
    <row r="216" spans="1:23" x14ac:dyDescent="0.25">
      <c r="B216" s="11"/>
      <c r="C216" s="591"/>
      <c r="D216" s="592"/>
      <c r="E216" s="593"/>
      <c r="F216" s="593"/>
      <c r="G216" s="594"/>
      <c r="H216" s="595"/>
      <c r="I216" s="594"/>
      <c r="J216" s="594"/>
      <c r="K216" s="596"/>
      <c r="L216" s="11"/>
      <c r="M216" s="597"/>
      <c r="N216" s="597"/>
      <c r="O216" s="597"/>
      <c r="P216" s="597"/>
      <c r="Q216" s="597"/>
      <c r="R216" s="597"/>
      <c r="S216" s="597"/>
      <c r="T216" s="597"/>
      <c r="U216" s="597"/>
      <c r="V216" s="597"/>
      <c r="W216" s="598"/>
    </row>
    <row r="217" spans="1:23" x14ac:dyDescent="0.25">
      <c r="B217" s="11"/>
      <c r="C217" s="591"/>
      <c r="D217" s="592"/>
      <c r="E217" s="593"/>
      <c r="F217" s="593"/>
      <c r="G217" s="594"/>
      <c r="H217" s="595"/>
      <c r="I217" s="594"/>
      <c r="J217" s="594"/>
      <c r="K217" s="596"/>
      <c r="L217" s="11"/>
      <c r="M217" s="597"/>
      <c r="N217" s="597"/>
      <c r="O217" s="597"/>
      <c r="P217" s="597"/>
      <c r="Q217" s="597"/>
      <c r="R217" s="597"/>
      <c r="S217" s="597"/>
      <c r="T217" s="597"/>
      <c r="U217" s="597"/>
      <c r="V217" s="597"/>
      <c r="W217" s="598"/>
    </row>
    <row r="218" spans="1:23" x14ac:dyDescent="0.25">
      <c r="B218" s="11"/>
      <c r="C218" s="591"/>
      <c r="D218" s="592"/>
      <c r="E218" s="593"/>
      <c r="F218" s="593"/>
      <c r="G218" s="594"/>
      <c r="H218" s="595"/>
      <c r="I218" s="594"/>
      <c r="J218" s="594"/>
      <c r="K218" s="596"/>
      <c r="L218" s="11"/>
      <c r="M218" s="597"/>
      <c r="N218" s="597"/>
      <c r="O218" s="597"/>
      <c r="P218" s="597"/>
      <c r="Q218" s="597"/>
      <c r="R218" s="597"/>
      <c r="S218" s="597"/>
      <c r="T218" s="597"/>
      <c r="U218" s="597"/>
      <c r="V218" s="597"/>
      <c r="W218" s="598"/>
    </row>
    <row r="219" spans="1:23" x14ac:dyDescent="0.25">
      <c r="B219" s="11"/>
      <c r="C219" s="591"/>
      <c r="D219" s="592"/>
      <c r="E219" s="593"/>
      <c r="F219" s="593"/>
      <c r="G219" s="594"/>
      <c r="H219" s="595"/>
      <c r="I219" s="594"/>
      <c r="J219" s="594"/>
      <c r="K219" s="596"/>
      <c r="L219" s="11"/>
      <c r="M219" s="597"/>
      <c r="N219" s="597"/>
      <c r="O219" s="597"/>
      <c r="P219" s="597"/>
      <c r="Q219" s="597"/>
      <c r="R219" s="597"/>
      <c r="S219" s="597"/>
      <c r="T219" s="597"/>
      <c r="U219" s="597"/>
      <c r="V219" s="597"/>
      <c r="W219" s="598"/>
    </row>
    <row r="220" spans="1:23" x14ac:dyDescent="0.25">
      <c r="B220" s="11"/>
      <c r="C220" s="591"/>
      <c r="D220" s="592"/>
      <c r="E220" s="593"/>
      <c r="F220" s="593"/>
      <c r="G220" s="594"/>
      <c r="H220" s="595"/>
      <c r="I220" s="594"/>
      <c r="J220" s="594"/>
      <c r="K220" s="596"/>
      <c r="L220" s="11"/>
      <c r="M220" s="597"/>
      <c r="N220" s="597"/>
      <c r="O220" s="597"/>
      <c r="P220" s="597"/>
      <c r="Q220" s="597"/>
      <c r="R220" s="597"/>
      <c r="S220" s="597"/>
      <c r="T220" s="597"/>
      <c r="U220" s="597"/>
      <c r="V220" s="597"/>
      <c r="W220" s="598"/>
    </row>
    <row r="221" spans="1:23" x14ac:dyDescent="0.25">
      <c r="B221" s="11"/>
      <c r="C221" s="591"/>
      <c r="D221" s="592"/>
      <c r="E221" s="593"/>
      <c r="F221" s="593"/>
      <c r="G221" s="594"/>
      <c r="H221" s="595"/>
      <c r="I221" s="594"/>
      <c r="J221" s="594"/>
      <c r="K221" s="596"/>
      <c r="L221" s="11"/>
      <c r="M221" s="597"/>
      <c r="N221" s="597"/>
      <c r="O221" s="597"/>
      <c r="P221" s="597"/>
      <c r="Q221" s="597"/>
      <c r="R221" s="597"/>
      <c r="S221" s="597"/>
      <c r="T221" s="597"/>
      <c r="U221" s="597"/>
      <c r="V221" s="597"/>
      <c r="W221" s="598"/>
    </row>
    <row r="222" spans="1:23" x14ac:dyDescent="0.25">
      <c r="B222" s="11"/>
      <c r="C222" s="591"/>
      <c r="D222" s="592"/>
      <c r="E222" s="593"/>
      <c r="F222" s="593"/>
      <c r="G222" s="594"/>
      <c r="H222" s="595"/>
      <c r="I222" s="594"/>
      <c r="J222" s="594"/>
      <c r="K222" s="596"/>
      <c r="L222" s="11"/>
      <c r="M222" s="597"/>
      <c r="N222" s="597"/>
      <c r="O222" s="597"/>
      <c r="P222" s="597"/>
      <c r="Q222" s="597"/>
      <c r="R222" s="597"/>
      <c r="S222" s="597"/>
      <c r="T222" s="597"/>
      <c r="U222" s="597"/>
      <c r="V222" s="597"/>
      <c r="W222" s="598"/>
    </row>
  </sheetData>
  <sheetProtection formatCells="0" formatColumns="0" formatRows="0" sort="0" autoFilter="0"/>
  <autoFilter ref="D32:W212"/>
  <mergeCells count="82">
    <mergeCell ref="M31:W31"/>
    <mergeCell ref="C33:E33"/>
    <mergeCell ref="G2:J2"/>
    <mergeCell ref="T8:U8"/>
    <mergeCell ref="K21:W21"/>
    <mergeCell ref="C18:F18"/>
    <mergeCell ref="C20:E20"/>
    <mergeCell ref="C19:F19"/>
    <mergeCell ref="C44:E44"/>
    <mergeCell ref="G31:J31"/>
    <mergeCell ref="K31:L31"/>
    <mergeCell ref="C34:E34"/>
    <mergeCell ref="C35:E35"/>
    <mergeCell ref="C37:E37"/>
    <mergeCell ref="C38:E38"/>
    <mergeCell ref="C76:E76"/>
    <mergeCell ref="C45:E45"/>
    <mergeCell ref="C47:E47"/>
    <mergeCell ref="C49:E49"/>
    <mergeCell ref="C50:E50"/>
    <mergeCell ref="C57:E57"/>
    <mergeCell ref="C58:E58"/>
    <mergeCell ref="C64:E64"/>
    <mergeCell ref="C65:E65"/>
    <mergeCell ref="C72:E72"/>
    <mergeCell ref="C73:E73"/>
    <mergeCell ref="C74:E74"/>
    <mergeCell ref="C68:E68"/>
    <mergeCell ref="C98:E98"/>
    <mergeCell ref="C78:E78"/>
    <mergeCell ref="C79:E79"/>
    <mergeCell ref="C81:E81"/>
    <mergeCell ref="C83:E83"/>
    <mergeCell ref="C84:E84"/>
    <mergeCell ref="C89:E89"/>
    <mergeCell ref="C91:E91"/>
    <mergeCell ref="C93:E93"/>
    <mergeCell ref="C96:E96"/>
    <mergeCell ref="C97:E97"/>
    <mergeCell ref="C104:E104"/>
    <mergeCell ref="C107:E107"/>
    <mergeCell ref="C108:E108"/>
    <mergeCell ref="C110:E110"/>
    <mergeCell ref="C111:E111"/>
    <mergeCell ref="C113:E113"/>
    <mergeCell ref="C114:E114"/>
    <mergeCell ref="C117:E117"/>
    <mergeCell ref="C151:E151"/>
    <mergeCell ref="C146:E146"/>
    <mergeCell ref="C150:E150"/>
    <mergeCell ref="C118:E118"/>
    <mergeCell ref="C136:E136"/>
    <mergeCell ref="C138:E138"/>
    <mergeCell ref="C142:E142"/>
    <mergeCell ref="C144:E144"/>
    <mergeCell ref="C122:E122"/>
    <mergeCell ref="C125:E125"/>
    <mergeCell ref="C129:E129"/>
    <mergeCell ref="C131:E131"/>
    <mergeCell ref="C133:E133"/>
    <mergeCell ref="C209:E209"/>
    <mergeCell ref="C135:E135"/>
    <mergeCell ref="C184:E184"/>
    <mergeCell ref="C186:E186"/>
    <mergeCell ref="C189:E189"/>
    <mergeCell ref="C193:E193"/>
    <mergeCell ref="C211:E211"/>
    <mergeCell ref="C177:E177"/>
    <mergeCell ref="C152:E152"/>
    <mergeCell ref="C155:E155"/>
    <mergeCell ref="C160:E160"/>
    <mergeCell ref="C170:E170"/>
    <mergeCell ref="C172:E172"/>
    <mergeCell ref="C176:E176"/>
    <mergeCell ref="C162:E162"/>
    <mergeCell ref="C163:E163"/>
    <mergeCell ref="C165:E165"/>
    <mergeCell ref="C168:E168"/>
    <mergeCell ref="C194:E194"/>
    <mergeCell ref="C196:E196"/>
    <mergeCell ref="C203:E203"/>
    <mergeCell ref="C208:E208"/>
  </mergeCells>
  <conditionalFormatting sqref="G20:J20">
    <cfRule type="cellIs" dxfId="74" priority="209" stopIfTrue="1" operator="equal">
      <formula>"Enlever filtre"</formula>
    </cfRule>
    <cfRule type="cellIs" dxfId="73" priority="210" operator="notEqual">
      <formula>""</formula>
    </cfRule>
  </conditionalFormatting>
  <conditionalFormatting sqref="G20:J20 G22:J22">
    <cfRule type="cellIs" dxfId="72" priority="207" stopIfTrue="1" operator="equal">
      <formula>"Enlever filtre"</formula>
    </cfRule>
    <cfRule type="cellIs" dxfId="71" priority="208" operator="notEqual">
      <formula>""</formula>
    </cfRule>
  </conditionalFormatting>
  <conditionalFormatting sqref="G20:J20 G22:J22">
    <cfRule type="cellIs" dxfId="70" priority="206" stopIfTrue="1" operator="equal">
      <formula>"Enlver filtre"</formula>
    </cfRule>
  </conditionalFormatting>
  <conditionalFormatting sqref="G21:J21">
    <cfRule type="cellIs" dxfId="69" priority="204" stopIfTrue="1" operator="equal">
      <formula>"Enlever filtre"</formula>
    </cfRule>
    <cfRule type="cellIs" dxfId="68" priority="205" operator="notEqual">
      <formula>""</formula>
    </cfRule>
  </conditionalFormatting>
  <conditionalFormatting sqref="G21:J21">
    <cfRule type="cellIs" dxfId="67" priority="202" stopIfTrue="1" operator="equal">
      <formula>"Enlever filtre"</formula>
    </cfRule>
    <cfRule type="cellIs" dxfId="66" priority="203" operator="notEqual">
      <formula>""</formula>
    </cfRule>
  </conditionalFormatting>
  <conditionalFormatting sqref="G21:J21">
    <cfRule type="cellIs" dxfId="65" priority="201" stopIfTrue="1" operator="equal">
      <formula>"Enlver filtre"</formula>
    </cfRule>
  </conditionalFormatting>
  <conditionalFormatting sqref="G23:J23">
    <cfRule type="cellIs" dxfId="64" priority="199" stopIfTrue="1" operator="equal">
      <formula>"Enlever filtre"</formula>
    </cfRule>
    <cfRule type="cellIs" dxfId="63" priority="200" operator="notEqual">
      <formula>""</formula>
    </cfRule>
  </conditionalFormatting>
  <conditionalFormatting sqref="G23:J23">
    <cfRule type="cellIs" dxfId="62" priority="197" stopIfTrue="1" operator="equal">
      <formula>"Enlever filtre"</formula>
    </cfRule>
    <cfRule type="cellIs" dxfId="61" priority="198" operator="notEqual">
      <formula>""</formula>
    </cfRule>
  </conditionalFormatting>
  <conditionalFormatting sqref="G23:J23">
    <cfRule type="cellIs" dxfId="60" priority="196" stopIfTrue="1" operator="equal">
      <formula>"Enlver filtre"</formula>
    </cfRule>
  </conditionalFormatting>
  <conditionalFormatting sqref="G24:J24">
    <cfRule type="cellIs" dxfId="59" priority="194" stopIfTrue="1" operator="equal">
      <formula>"Enlever filtre"</formula>
    </cfRule>
    <cfRule type="cellIs" dxfId="58" priority="195" operator="notEqual">
      <formula>""</formula>
    </cfRule>
  </conditionalFormatting>
  <conditionalFormatting sqref="G24:J24">
    <cfRule type="cellIs" dxfId="57" priority="192" stopIfTrue="1" operator="equal">
      <formula>"Enlever filtre"</formula>
    </cfRule>
    <cfRule type="cellIs" dxfId="56" priority="193" operator="notEqual">
      <formula>""</formula>
    </cfRule>
  </conditionalFormatting>
  <conditionalFormatting sqref="G24:J24">
    <cfRule type="cellIs" dxfId="55" priority="191" stopIfTrue="1" operator="equal">
      <formula>"Enlver filtre"</formula>
    </cfRule>
  </conditionalFormatting>
  <conditionalFormatting sqref="K103 K66:K67 K75 K106 K36 M36 K39:K43 K46 K48 K51:K56 K69 K80 K85:K88 K99:K101 K109 K112 K115:K116 K119:K121 K137 K153:K154 K210 K77 K82 K90 K92 K94:K95 K123:K124 K126:K128 K130 K134 K132 K139:K141 K143 K145 K147:K149 K156:K159 K169 K204:K207 K212 K161 K164 K166:K167 K171 K173:K175 K178:K183 K185 K187:K188 K190:K192 K195 K197:K202 M39:M43 M46 M48 M51:M56 M59:M63 M66:M67 M69:M71 M75 M77 M80 M82 M85:M88 M90 M92 M94:M95 M99:M103 M105:M106 M109 M112 M115:M116 M119:M121 M123:M124 M126:M128 M130 M132 M134 M137 M139:M141 M143 M145 M147:M149 M153:M154 M156:M159 M161 M164 M166:M167 M169 M171 M173:M175 M178:M183 M185 M187:M188 M190:M192 M195 M197:M202 M204:M207 M210 M212">
    <cfRule type="cellIs" dxfId="54" priority="185" operator="equal">
      <formula>"NA"</formula>
    </cfRule>
    <cfRule type="cellIs" dxfId="53" priority="186" operator="equal">
      <formula>"P"</formula>
    </cfRule>
    <cfRule type="cellIs" dxfId="52" priority="187" operator="equal">
      <formula>"T"</formula>
    </cfRule>
  </conditionalFormatting>
  <conditionalFormatting sqref="M36 M39:M43 M46 M48 M51:M56 M59:M63 M66:M67 M69:M71 M75 M77 M80 M82 M85:M88 M90 M92 M94:M95 M99:M103 M105:M106 M109 M112 M115:M116 M119:M121 M123:M124 M126:M128 M130 M132 M134 M137 M139:M141 M143 M145 M147:M149 M153:M154 M156:M159 M161 M164 M166:M167 M169 M171 M173:M175 M178:M183 M185 M187:M188 M190:M192 M195 M197:M202 M204:M207 M210 M212">
    <cfRule type="cellIs" dxfId="51" priority="180" operator="equal">
      <formula>"NOK"</formula>
    </cfRule>
    <cfRule type="cellIs" dxfId="50" priority="181" operator="equal">
      <formula>"OK"</formula>
    </cfRule>
  </conditionalFormatting>
  <conditionalFormatting sqref="G19:J19">
    <cfRule type="cellIs" dxfId="49" priority="178" stopIfTrue="1" operator="equal">
      <formula>"Enlever filtre / Remove filter"</formula>
    </cfRule>
    <cfRule type="cellIs" dxfId="48" priority="179" operator="notEqual">
      <formula>""</formula>
    </cfRule>
  </conditionalFormatting>
  <conditionalFormatting sqref="G25:J25">
    <cfRule type="cellIs" dxfId="47" priority="156" stopIfTrue="1" operator="equal">
      <formula>"Enlever filtre"</formula>
    </cfRule>
    <cfRule type="cellIs" dxfId="46" priority="157" operator="notEqual">
      <formula>""</formula>
    </cfRule>
  </conditionalFormatting>
  <conditionalFormatting sqref="G25:J25">
    <cfRule type="cellIs" dxfId="45" priority="154" stopIfTrue="1" operator="equal">
      <formula>"Enlever filtre"</formula>
    </cfRule>
    <cfRule type="cellIs" dxfId="44" priority="155" operator="notEqual">
      <formula>""</formula>
    </cfRule>
  </conditionalFormatting>
  <conditionalFormatting sqref="G25:J25">
    <cfRule type="cellIs" dxfId="43" priority="153" stopIfTrue="1" operator="equal">
      <formula>"Enlver filtre"</formula>
    </cfRule>
  </conditionalFormatting>
  <conditionalFormatting sqref="G26:J26">
    <cfRule type="cellIs" dxfId="42" priority="151" stopIfTrue="1" operator="equal">
      <formula>"Enlever filtre"</formula>
    </cfRule>
    <cfRule type="cellIs" dxfId="41" priority="152" operator="notEqual">
      <formula>""</formula>
    </cfRule>
  </conditionalFormatting>
  <conditionalFormatting sqref="G26:J26">
    <cfRule type="cellIs" dxfId="40" priority="150" stopIfTrue="1" operator="equal">
      <formula>"Enlver filtre"</formula>
    </cfRule>
  </conditionalFormatting>
  <conditionalFormatting sqref="G27:J27">
    <cfRule type="cellIs" dxfId="39" priority="148" stopIfTrue="1" operator="equal">
      <formula>"Enlever filtre"</formula>
    </cfRule>
    <cfRule type="cellIs" dxfId="38" priority="149" operator="notEqual">
      <formula>""</formula>
    </cfRule>
  </conditionalFormatting>
  <conditionalFormatting sqref="G27:J27">
    <cfRule type="cellIs" dxfId="37" priority="147" stopIfTrue="1" operator="equal">
      <formula>"Enlver filtre"</formula>
    </cfRule>
  </conditionalFormatting>
  <conditionalFormatting sqref="G28:J28">
    <cfRule type="cellIs" dxfId="36" priority="145" stopIfTrue="1" operator="equal">
      <formula>"Enlever filtre"</formula>
    </cfRule>
    <cfRule type="cellIs" dxfId="35" priority="146" operator="notEqual">
      <formula>""</formula>
    </cfRule>
  </conditionalFormatting>
  <conditionalFormatting sqref="G28:J28">
    <cfRule type="cellIs" dxfId="34" priority="144" stopIfTrue="1" operator="equal">
      <formula>"Enlver filtre"</formula>
    </cfRule>
  </conditionalFormatting>
  <conditionalFormatting sqref="K59">
    <cfRule type="cellIs" dxfId="33" priority="71" operator="equal">
      <formula>"NA"</formula>
    </cfRule>
    <cfRule type="cellIs" dxfId="32" priority="72" operator="equal">
      <formula>"P"</formula>
    </cfRule>
    <cfRule type="cellIs" dxfId="31" priority="73" operator="equal">
      <formula>"T"</formula>
    </cfRule>
  </conditionalFormatting>
  <conditionalFormatting sqref="K60">
    <cfRule type="cellIs" dxfId="30" priority="63" operator="equal">
      <formula>"NA"</formula>
    </cfRule>
    <cfRule type="cellIs" dxfId="29" priority="64" operator="equal">
      <formula>"P"</formula>
    </cfRule>
    <cfRule type="cellIs" dxfId="28" priority="65" operator="equal">
      <formula>"T"</formula>
    </cfRule>
  </conditionalFormatting>
  <conditionalFormatting sqref="K61">
    <cfRule type="cellIs" dxfId="27" priority="55" operator="equal">
      <formula>"NA"</formula>
    </cfRule>
    <cfRule type="cellIs" dxfId="26" priority="56" operator="equal">
      <formula>"P"</formula>
    </cfRule>
    <cfRule type="cellIs" dxfId="25" priority="57" operator="equal">
      <formula>"T"</formula>
    </cfRule>
  </conditionalFormatting>
  <conditionalFormatting sqref="K62">
    <cfRule type="cellIs" dxfId="24" priority="47" operator="equal">
      <formula>"NA"</formula>
    </cfRule>
    <cfRule type="cellIs" dxfId="23" priority="48" operator="equal">
      <formula>"P"</formula>
    </cfRule>
    <cfRule type="cellIs" dxfId="22" priority="49" operator="equal">
      <formula>"T"</formula>
    </cfRule>
  </conditionalFormatting>
  <conditionalFormatting sqref="K63">
    <cfRule type="cellIs" dxfId="21" priority="39" operator="equal">
      <formula>"NA"</formula>
    </cfRule>
    <cfRule type="cellIs" dxfId="20" priority="40" operator="equal">
      <formula>"P"</formula>
    </cfRule>
    <cfRule type="cellIs" dxfId="19" priority="41" operator="equal">
      <formula>"T"</formula>
    </cfRule>
  </conditionalFormatting>
  <conditionalFormatting sqref="K105">
    <cfRule type="cellIs" dxfId="18" priority="31" operator="equal">
      <formula>"NA"</formula>
    </cfRule>
    <cfRule type="cellIs" dxfId="17" priority="32" operator="equal">
      <formula>"P"</formula>
    </cfRule>
    <cfRule type="cellIs" dxfId="16" priority="33" operator="equal">
      <formula>"T"</formula>
    </cfRule>
  </conditionalFormatting>
  <conditionalFormatting sqref="K102">
    <cfRule type="cellIs" dxfId="15" priority="23" operator="equal">
      <formula>"NA"</formula>
    </cfRule>
    <cfRule type="cellIs" dxfId="14" priority="24" operator="equal">
      <formula>"P"</formula>
    </cfRule>
    <cfRule type="cellIs" dxfId="13" priority="25" operator="equal">
      <formula>"T"</formula>
    </cfRule>
  </conditionalFormatting>
  <conditionalFormatting sqref="K70">
    <cfRule type="cellIs" dxfId="12" priority="7" operator="equal">
      <formula>"NA"</formula>
    </cfRule>
    <cfRule type="cellIs" dxfId="11" priority="8" operator="equal">
      <formula>"P"</formula>
    </cfRule>
    <cfRule type="cellIs" dxfId="10" priority="9" operator="equal">
      <formula>"T"</formula>
    </cfRule>
  </conditionalFormatting>
  <conditionalFormatting sqref="K71">
    <cfRule type="cellIs" dxfId="9" priority="4" operator="equal">
      <formula>"NA"</formula>
    </cfRule>
    <cfRule type="cellIs" dxfId="8" priority="5" operator="equal">
      <formula>"P"</formula>
    </cfRule>
    <cfRule type="cellIs" dxfId="7" priority="6" operator="equal">
      <formula>"T"</formula>
    </cfRule>
  </conditionalFormatting>
  <conditionalFormatting sqref="G30:J30">
    <cfRule type="cellIs" dxfId="6" priority="2" stopIfTrue="1" operator="equal">
      <formula>"Enlever filtre"</formula>
    </cfRule>
    <cfRule type="cellIs" dxfId="5" priority="3" operator="notEqual">
      <formula>""</formula>
    </cfRule>
  </conditionalFormatting>
  <conditionalFormatting sqref="G30:J30">
    <cfRule type="cellIs" dxfId="4" priority="1" stopIfTrue="1" operator="equal">
      <formula>"Enlver filtre"</formula>
    </cfRule>
  </conditionalFormatting>
  <dataValidations count="5">
    <dataValidation type="list" allowBlank="1" showInputMessage="1" showErrorMessage="1" sqref="M213:V65572">
      <formula1>"T,P,N/A,S/O"</formula1>
    </dataValidation>
    <dataValidation type="list" allowBlank="1" showInputMessage="1" showErrorMessage="1" promptTitle="Certification" prompt="Please list all certifications._x000a_Merci de renseigner la liste des certifications." sqref="C22:C27">
      <formula1>"ISO 9001,AS/EN/JISQ 9100,AS/EN/JISQ 9110,AS/EN/JISQ 9120,ISO 14001,ISO 45001,ISO 50001,ISO 26000,ISO 27001,ISO 13485,SA 8000,B Corp,Mase,PRI NADCAP,AQAP 2110,AQAP 2120,AQAP 2210,AQAP 2310,Other"</formula1>
    </dataValidation>
    <dataValidation type="list" allowBlank="1" showInputMessage="1" showErrorMessage="1" error="Ok ou/or NOK" sqref="M36 M39:M43 M195 M46 M48 M197:M202 M69:M71 M75 M85:M88 M92 M99:M103 M94:M95 M105:M106 M126:M128 M139:M141 M147:M149 M166:M167 M178:M183 M59:M63 M210 M51:M56 M66:M67 M77 M82 M80 M90 M109 M112 M115:M116 M119:M121 M123:M124 M130 M132 M134 M137 M143 M145 M153:M154 M156:M159 M161 M164 M169 M171 M173:M175 M185 M190:M192 M204:M207 M187:M188 M212">
      <formula1>$U$9:$U$10</formula1>
    </dataValidation>
    <dataValidation type="list" allowBlank="1" showInputMessage="1" showErrorMessage="1" error="T, P ou/or NA" sqref="K36 K48 K46 K39:K43 K51:K56 K212 K204:K207 K69:K71 K66:K67 K77 K82 K94:K95 K105:K106 K109 K112 K115:K116 K132 K147:K149 K59:K63 K171 K187:K188 K75 K80 K85:K88 K90 K92 K99:K103 K119:K121 K123:K124 K126:K128 K134 K130 K137 K139:K141 K143 K145 K153:K154 K156:K159 K161 K164 K169 K166:K167 K173:K175 K178:K183 K185 K190:K192 K195 K210 K197:K202">
      <formula1>$T$9:$T$11</formula1>
    </dataValidation>
    <dataValidation allowBlank="1" showInputMessage="1" showErrorMessage="1" error="Ok ou/or KO" sqref="T36:V36 T204:V207 T39:V43 T48:V48 T59:V63 T69:V71 T66:V67 T77:V77 T82:V82 T94:V95 T105:V106 T109:V109 T112:V112 T115:V116 T134:V134 T147:V149 T161:V161 T173:V175 T190:V192 T46:V46 T212:V212 T75:V75 T80:V80 T85:V88 T90:V90 T92:V92 T99:V103 T119:V121 T123:V124 T126:V128 T130:V130 T132:V132 T137:V137 T139:V141 T143:V143 T145:V145 T153:V154 T156:V159 T164:V164 T166:V167 T169:V169 T171:V171 T178:V183 T185:V185 T187:V188 T195:V195 T210:V210 T51:V56 T197:V202"/>
  </dataValidations>
  <pageMargins left="0.70866141732283472" right="0.70866141732283472" top="0.74803149606299213" bottom="0.74803149606299213" header="0.31496062992125984" footer="0.31496062992125984"/>
  <pageSetup scale="23" fitToHeight="7" orientation="portrait" horizontalDpi="1200" verticalDpi="12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opLeftCell="A40" zoomScale="80" zoomScaleNormal="80" workbookViewId="0">
      <selection activeCell="B4" sqref="B4"/>
    </sheetView>
  </sheetViews>
  <sheetFormatPr baseColWidth="10" defaultColWidth="11.453125" defaultRowHeight="12.5" x14ac:dyDescent="0.25"/>
  <cols>
    <col min="2" max="2" width="100.54296875" customWidth="1"/>
    <col min="3" max="3" width="40.54296875" customWidth="1"/>
  </cols>
  <sheetData>
    <row r="1" spans="1:11" s="139" customFormat="1" ht="15" customHeight="1" thickBot="1" x14ac:dyDescent="0.3"/>
    <row r="2" spans="1:11" ht="50.15" customHeight="1" thickBot="1" x14ac:dyDescent="0.3">
      <c r="B2" s="751" t="s">
        <v>670</v>
      </c>
      <c r="C2" s="752"/>
      <c r="D2" s="397"/>
      <c r="E2" s="397"/>
      <c r="F2" s="397"/>
      <c r="G2" s="397"/>
      <c r="H2" s="397"/>
      <c r="I2" s="397"/>
      <c r="J2" s="397"/>
      <c r="K2" s="397"/>
    </row>
    <row r="3" spans="1:11" ht="15" customHeight="1" x14ac:dyDescent="0.25">
      <c r="A3" s="395"/>
      <c r="B3" s="720" t="str">
        <f>"Référence: "&amp;'Template change log &amp; approval'!B7</f>
        <v>Référence: 87212869-ACQ-GRP-EN-006</v>
      </c>
      <c r="C3" s="720"/>
      <c r="D3" s="395"/>
      <c r="E3" s="395"/>
      <c r="F3" s="395"/>
      <c r="G3" s="395"/>
      <c r="H3" s="395"/>
      <c r="I3" s="395"/>
      <c r="J3" s="395"/>
      <c r="K3" s="395"/>
    </row>
    <row r="4" spans="1:11" ht="15" customHeight="1" x14ac:dyDescent="0.25"/>
    <row r="5" spans="1:11" ht="15.5" x14ac:dyDescent="0.25">
      <c r="B5" s="753" t="s">
        <v>977</v>
      </c>
      <c r="C5" s="753"/>
    </row>
    <row r="6" spans="1:11" ht="15" customHeight="1" x14ac:dyDescent="0.25"/>
    <row r="7" spans="1:11" ht="20.149999999999999" customHeight="1" thickBot="1" x14ac:dyDescent="0.3">
      <c r="B7" s="398" t="s">
        <v>59</v>
      </c>
    </row>
    <row r="8" spans="1:11" ht="15" customHeight="1" thickBot="1" x14ac:dyDescent="0.3">
      <c r="B8" s="38" t="s">
        <v>180</v>
      </c>
      <c r="C8" s="483" t="s">
        <v>181</v>
      </c>
      <c r="I8" s="23" t="s">
        <v>270</v>
      </c>
    </row>
    <row r="9" spans="1:11" ht="15" customHeight="1" thickBot="1" x14ac:dyDescent="0.3">
      <c r="B9" s="38" t="s">
        <v>178</v>
      </c>
      <c r="C9" s="483" t="s">
        <v>179</v>
      </c>
      <c r="I9" s="23" t="s">
        <v>270</v>
      </c>
    </row>
    <row r="10" spans="1:11" ht="15" customHeight="1" thickBot="1" x14ac:dyDescent="0.3">
      <c r="B10" s="39" t="s">
        <v>182</v>
      </c>
      <c r="C10" s="484" t="s">
        <v>183</v>
      </c>
      <c r="I10" s="23" t="s">
        <v>270</v>
      </c>
    </row>
    <row r="11" spans="1:11" ht="15" customHeight="1" thickBot="1" x14ac:dyDescent="0.3">
      <c r="B11" s="25" t="s">
        <v>60</v>
      </c>
      <c r="C11" s="483">
        <v>16262704</v>
      </c>
    </row>
    <row r="12" spans="1:11" ht="15" customHeight="1" thickBot="1" x14ac:dyDescent="0.3">
      <c r="B12" s="26" t="s">
        <v>62</v>
      </c>
      <c r="C12" s="484">
        <v>16262718</v>
      </c>
      <c r="I12" s="23" t="s">
        <v>270</v>
      </c>
    </row>
    <row r="13" spans="1:11" ht="15" customHeight="1" thickBot="1" x14ac:dyDescent="0.3">
      <c r="B13" s="26" t="s">
        <v>61</v>
      </c>
      <c r="C13" s="483">
        <v>16262720</v>
      </c>
    </row>
    <row r="14" spans="1:11" ht="15" customHeight="1" x14ac:dyDescent="0.25"/>
    <row r="15" spans="1:11" ht="20.149999999999999" customHeight="1" thickBot="1" x14ac:dyDescent="0.3">
      <c r="B15" s="398" t="s">
        <v>63</v>
      </c>
      <c r="I15" s="23" t="s">
        <v>270</v>
      </c>
    </row>
    <row r="16" spans="1:11" ht="15" customHeight="1" thickBot="1" x14ac:dyDescent="0.3">
      <c r="B16" s="25" t="s">
        <v>675</v>
      </c>
      <c r="C16" s="485" t="s">
        <v>56</v>
      </c>
      <c r="I16" s="23"/>
    </row>
    <row r="17" spans="2:3" ht="15" customHeight="1" thickBot="1" x14ac:dyDescent="0.3">
      <c r="B17" s="388" t="s">
        <v>78</v>
      </c>
      <c r="C17" s="486" t="s">
        <v>79</v>
      </c>
    </row>
    <row r="18" spans="2:3" ht="15" customHeight="1" thickBot="1" x14ac:dyDescent="0.3">
      <c r="B18" s="388" t="s">
        <v>679</v>
      </c>
      <c r="C18" s="486" t="s">
        <v>80</v>
      </c>
    </row>
    <row r="19" spans="2:3" ht="15" customHeight="1" thickBot="1" x14ac:dyDescent="0.3">
      <c r="B19" s="27" t="s">
        <v>81</v>
      </c>
      <c r="C19" s="486" t="s">
        <v>82</v>
      </c>
    </row>
    <row r="20" spans="2:3" ht="15" customHeight="1" thickBot="1" x14ac:dyDescent="0.3">
      <c r="B20" s="27" t="s">
        <v>678</v>
      </c>
      <c r="C20" s="486" t="s">
        <v>77</v>
      </c>
    </row>
    <row r="21" spans="2:3" ht="15" customHeight="1" thickBot="1" x14ac:dyDescent="0.3">
      <c r="B21" s="27" t="s">
        <v>83</v>
      </c>
      <c r="C21" s="486" t="s">
        <v>84</v>
      </c>
    </row>
    <row r="22" spans="2:3" ht="15" customHeight="1" thickBot="1" x14ac:dyDescent="0.3">
      <c r="B22" s="28" t="s">
        <v>676</v>
      </c>
      <c r="C22" s="487" t="s">
        <v>85</v>
      </c>
    </row>
    <row r="23" spans="2:3" ht="15" customHeight="1" thickBot="1" x14ac:dyDescent="0.3">
      <c r="B23" s="26" t="s">
        <v>36</v>
      </c>
      <c r="C23" s="486" t="s">
        <v>55</v>
      </c>
    </row>
    <row r="24" spans="2:3" ht="15" customHeight="1" thickBot="1" x14ac:dyDescent="0.3">
      <c r="B24" s="28" t="s">
        <v>681</v>
      </c>
      <c r="C24" s="487" t="s">
        <v>109</v>
      </c>
    </row>
    <row r="25" spans="2:3" ht="15" customHeight="1" thickBot="1" x14ac:dyDescent="0.3">
      <c r="B25" s="25" t="s">
        <v>64</v>
      </c>
      <c r="C25" s="485" t="s">
        <v>65</v>
      </c>
    </row>
    <row r="26" spans="2:3" ht="15" customHeight="1" thickBot="1" x14ac:dyDescent="0.3">
      <c r="B26" s="26" t="s">
        <v>66</v>
      </c>
      <c r="C26" s="488" t="s">
        <v>67</v>
      </c>
    </row>
    <row r="27" spans="2:3" ht="15" customHeight="1" thickBot="1" x14ac:dyDescent="0.3">
      <c r="B27" s="26" t="s">
        <v>68</v>
      </c>
      <c r="C27" s="486" t="s">
        <v>69</v>
      </c>
    </row>
    <row r="28" spans="2:3" ht="30" customHeight="1" thickBot="1" x14ac:dyDescent="0.3">
      <c r="B28" s="26" t="s">
        <v>72</v>
      </c>
      <c r="C28" s="486" t="s">
        <v>73</v>
      </c>
    </row>
    <row r="29" spans="2:3" ht="30" customHeight="1" thickBot="1" x14ac:dyDescent="0.3">
      <c r="B29" s="26" t="s">
        <v>74</v>
      </c>
      <c r="C29" s="486" t="s">
        <v>75</v>
      </c>
    </row>
    <row r="30" spans="2:3" ht="30" customHeight="1" thickBot="1" x14ac:dyDescent="0.3">
      <c r="B30" s="26" t="s">
        <v>76</v>
      </c>
      <c r="C30" s="486" t="s">
        <v>674</v>
      </c>
    </row>
    <row r="31" spans="2:3" ht="15" customHeight="1" thickBot="1" x14ac:dyDescent="0.3">
      <c r="B31" s="26" t="s">
        <v>70</v>
      </c>
      <c r="C31" s="486" t="s">
        <v>71</v>
      </c>
    </row>
    <row r="32" spans="2:3" ht="15" customHeight="1" thickBot="1" x14ac:dyDescent="0.3">
      <c r="B32" s="28" t="s">
        <v>680</v>
      </c>
      <c r="C32" s="487" t="s">
        <v>272</v>
      </c>
    </row>
    <row r="33" spans="2:3" ht="15" customHeight="1" thickBot="1" x14ac:dyDescent="0.3">
      <c r="B33" s="28" t="s">
        <v>677</v>
      </c>
      <c r="C33" s="487" t="s">
        <v>273</v>
      </c>
    </row>
    <row r="34" spans="2:3" ht="13.5" thickBot="1" x14ac:dyDescent="0.3">
      <c r="B34" s="28" t="s">
        <v>963</v>
      </c>
      <c r="C34" s="487" t="s">
        <v>961</v>
      </c>
    </row>
    <row r="35" spans="2:3" s="139" customFormat="1" ht="13.5" thickBot="1" x14ac:dyDescent="0.3">
      <c r="B35" s="28" t="s">
        <v>967</v>
      </c>
      <c r="C35" s="487" t="s">
        <v>964</v>
      </c>
    </row>
    <row r="36" spans="2:3" s="139" customFormat="1" ht="13.5" thickBot="1" x14ac:dyDescent="0.3">
      <c r="B36" s="28" t="s">
        <v>969</v>
      </c>
      <c r="C36" s="487" t="s">
        <v>965</v>
      </c>
    </row>
    <row r="37" spans="2:3" ht="13.5" thickBot="1" x14ac:dyDescent="0.3">
      <c r="B37" s="28" t="s">
        <v>968</v>
      </c>
      <c r="C37" s="487" t="s">
        <v>966</v>
      </c>
    </row>
    <row r="38" spans="2:3" s="139" customFormat="1" ht="13.5" thickBot="1" x14ac:dyDescent="0.3">
      <c r="B38" s="28" t="s">
        <v>1104</v>
      </c>
      <c r="C38" s="487" t="s">
        <v>1097</v>
      </c>
    </row>
    <row r="39" spans="2:3" s="139" customFormat="1" ht="13.5" thickBot="1" x14ac:dyDescent="0.3">
      <c r="B39" s="26" t="s">
        <v>1103</v>
      </c>
      <c r="C39" s="487" t="s">
        <v>1098</v>
      </c>
    </row>
    <row r="40" spans="2:3" s="139" customFormat="1" ht="13.5" thickBot="1" x14ac:dyDescent="0.3">
      <c r="B40" s="26" t="s">
        <v>1102</v>
      </c>
      <c r="C40" s="487" t="s">
        <v>1099</v>
      </c>
    </row>
    <row r="41" spans="2:3" s="139" customFormat="1" ht="13.5" thickBot="1" x14ac:dyDescent="0.3">
      <c r="B41" s="26" t="s">
        <v>1101</v>
      </c>
      <c r="C41" s="487" t="s">
        <v>1100</v>
      </c>
    </row>
    <row r="42" spans="2:3" s="139" customFormat="1" ht="13.5" thickBot="1" x14ac:dyDescent="0.3">
      <c r="B42" s="26" t="s">
        <v>1115</v>
      </c>
      <c r="C42" s="487" t="s">
        <v>1114</v>
      </c>
    </row>
    <row r="43" spans="2:3" x14ac:dyDescent="0.25">
      <c r="B43" s="23" t="s">
        <v>271</v>
      </c>
    </row>
  </sheetData>
  <mergeCells count="3">
    <mergeCell ref="B2:C2"/>
    <mergeCell ref="B5:C5"/>
    <mergeCell ref="B3:C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opLeftCell="A34" zoomScale="80" zoomScaleNormal="80" workbookViewId="0">
      <selection activeCell="B3" sqref="B3:C3"/>
    </sheetView>
  </sheetViews>
  <sheetFormatPr baseColWidth="10" defaultColWidth="11.453125" defaultRowHeight="12.5" x14ac:dyDescent="0.25"/>
  <cols>
    <col min="1" max="1" width="11.453125" style="210" customWidth="1"/>
    <col min="2" max="2" width="100.54296875" style="210" customWidth="1"/>
    <col min="3" max="3" width="40.54296875" style="210" customWidth="1"/>
    <col min="4" max="9" width="11.453125" style="210" customWidth="1"/>
    <col min="10" max="16384" width="11.453125" style="210"/>
  </cols>
  <sheetData>
    <row r="1" spans="1:11" ht="15" customHeight="1" thickBot="1" x14ac:dyDescent="0.3"/>
    <row r="2" spans="1:11" ht="50.15" customHeight="1" thickBot="1" x14ac:dyDescent="0.3">
      <c r="B2" s="754" t="s">
        <v>682</v>
      </c>
      <c r="C2" s="755"/>
      <c r="D2" s="399"/>
      <c r="E2" s="399"/>
      <c r="F2" s="399"/>
      <c r="G2" s="399"/>
      <c r="H2" s="399"/>
      <c r="I2" s="399"/>
      <c r="J2" s="399"/>
      <c r="K2" s="399"/>
    </row>
    <row r="3" spans="1:11" ht="15" customHeight="1" x14ac:dyDescent="0.25">
      <c r="A3" s="400"/>
      <c r="B3" s="720" t="str">
        <f>"Reference: "&amp;'Template change log &amp; approval'!B7</f>
        <v>Reference: 87212869-ACQ-GRP-EN-006</v>
      </c>
      <c r="C3" s="720"/>
      <c r="D3" s="401"/>
      <c r="E3" s="401"/>
      <c r="F3" s="401"/>
      <c r="G3" s="401"/>
      <c r="H3" s="401"/>
      <c r="I3" s="401"/>
      <c r="J3" s="401"/>
      <c r="K3" s="401"/>
    </row>
    <row r="4" spans="1:11" ht="15" customHeight="1" x14ac:dyDescent="0.25"/>
    <row r="5" spans="1:11" ht="15.5" x14ac:dyDescent="0.25">
      <c r="B5" s="756" t="s">
        <v>978</v>
      </c>
      <c r="C5" s="756"/>
    </row>
    <row r="6" spans="1:11" ht="15" customHeight="1" x14ac:dyDescent="0.25">
      <c r="B6" s="334"/>
      <c r="C6" s="334"/>
    </row>
    <row r="7" spans="1:11" s="211" customFormat="1" ht="20.149999999999999" customHeight="1" thickBot="1" x14ac:dyDescent="0.3">
      <c r="B7" s="402" t="s">
        <v>683</v>
      </c>
    </row>
    <row r="8" spans="1:11" ht="15" customHeight="1" thickBot="1" x14ac:dyDescent="0.3">
      <c r="B8" s="403" t="s">
        <v>690</v>
      </c>
      <c r="C8" s="489" t="s">
        <v>691</v>
      </c>
      <c r="E8" s="356"/>
      <c r="I8" s="211" t="s">
        <v>270</v>
      </c>
    </row>
    <row r="9" spans="1:11" ht="15" customHeight="1" thickBot="1" x14ac:dyDescent="0.3">
      <c r="B9" s="403" t="s">
        <v>688</v>
      </c>
      <c r="C9" s="489" t="s">
        <v>689</v>
      </c>
      <c r="E9" s="356"/>
      <c r="I9" s="211" t="s">
        <v>270</v>
      </c>
    </row>
    <row r="10" spans="1:11" ht="15" customHeight="1" thickBot="1" x14ac:dyDescent="0.3">
      <c r="B10" s="216" t="s">
        <v>692</v>
      </c>
      <c r="C10" s="490" t="s">
        <v>183</v>
      </c>
      <c r="E10" s="356"/>
      <c r="I10" s="211" t="s">
        <v>270</v>
      </c>
    </row>
    <row r="11" spans="1:11" ht="15" customHeight="1" thickBot="1" x14ac:dyDescent="0.3">
      <c r="B11" s="213" t="s">
        <v>685</v>
      </c>
      <c r="C11" s="489">
        <v>16262705</v>
      </c>
      <c r="E11" s="356"/>
    </row>
    <row r="12" spans="1:11" ht="15" customHeight="1" thickBot="1" x14ac:dyDescent="0.3">
      <c r="B12" s="214" t="s">
        <v>687</v>
      </c>
      <c r="C12" s="489">
        <v>16262719</v>
      </c>
      <c r="E12" s="356"/>
      <c r="I12" s="211" t="s">
        <v>270</v>
      </c>
    </row>
    <row r="13" spans="1:11" ht="15" customHeight="1" thickBot="1" x14ac:dyDescent="0.3">
      <c r="B13" s="214" t="s">
        <v>686</v>
      </c>
      <c r="C13" s="490">
        <v>16262721</v>
      </c>
      <c r="E13" s="356"/>
    </row>
    <row r="14" spans="1:11" ht="15" customHeight="1" x14ac:dyDescent="0.25"/>
    <row r="15" spans="1:11" ht="20.149999999999999" customHeight="1" thickBot="1" x14ac:dyDescent="0.3">
      <c r="B15" s="402" t="s">
        <v>684</v>
      </c>
      <c r="I15" s="211" t="s">
        <v>270</v>
      </c>
    </row>
    <row r="16" spans="1:11" ht="15" customHeight="1" thickBot="1" x14ac:dyDescent="0.3">
      <c r="B16" s="213" t="s">
        <v>406</v>
      </c>
      <c r="C16" s="491" t="s">
        <v>56</v>
      </c>
      <c r="I16" s="211"/>
    </row>
    <row r="17" spans="2:3" ht="15" customHeight="1" thickBot="1" x14ac:dyDescent="0.3">
      <c r="B17" s="404" t="s">
        <v>694</v>
      </c>
      <c r="C17" s="491" t="s">
        <v>79</v>
      </c>
    </row>
    <row r="18" spans="2:3" ht="15" customHeight="1" thickBot="1" x14ac:dyDescent="0.3">
      <c r="B18" s="213" t="s">
        <v>695</v>
      </c>
      <c r="C18" s="491" t="s">
        <v>80</v>
      </c>
    </row>
    <row r="19" spans="2:3" ht="15" customHeight="1" thickBot="1" x14ac:dyDescent="0.3">
      <c r="B19" s="215" t="s">
        <v>696</v>
      </c>
      <c r="C19" s="492" t="s">
        <v>82</v>
      </c>
    </row>
    <row r="20" spans="2:3" ht="15" customHeight="1" thickBot="1" x14ac:dyDescent="0.3">
      <c r="B20" s="215" t="s">
        <v>697</v>
      </c>
      <c r="C20" s="492" t="s">
        <v>77</v>
      </c>
    </row>
    <row r="21" spans="2:3" ht="15" customHeight="1" thickBot="1" x14ac:dyDescent="0.3">
      <c r="B21" s="215" t="s">
        <v>698</v>
      </c>
      <c r="C21" s="492" t="s">
        <v>84</v>
      </c>
    </row>
    <row r="22" spans="2:3" ht="15" customHeight="1" thickBot="1" x14ac:dyDescent="0.3">
      <c r="B22" s="240" t="s">
        <v>676</v>
      </c>
      <c r="C22" s="493" t="s">
        <v>85</v>
      </c>
    </row>
    <row r="23" spans="2:3" ht="15" customHeight="1" thickBot="1" x14ac:dyDescent="0.3">
      <c r="B23" s="389" t="s">
        <v>693</v>
      </c>
      <c r="C23" s="492" t="s">
        <v>55</v>
      </c>
    </row>
    <row r="24" spans="2:3" ht="15" customHeight="1" thickBot="1" x14ac:dyDescent="0.3">
      <c r="B24" s="240" t="s">
        <v>699</v>
      </c>
      <c r="C24" s="493" t="s">
        <v>109</v>
      </c>
    </row>
    <row r="25" spans="2:3" ht="15" customHeight="1" thickBot="1" x14ac:dyDescent="0.3">
      <c r="B25" s="240" t="s">
        <v>405</v>
      </c>
      <c r="C25" s="493" t="s">
        <v>65</v>
      </c>
    </row>
    <row r="26" spans="2:3" ht="15" customHeight="1" thickBot="1" x14ac:dyDescent="0.3">
      <c r="B26" s="240" t="s">
        <v>404</v>
      </c>
      <c r="C26" s="493" t="s">
        <v>67</v>
      </c>
    </row>
    <row r="27" spans="2:3" ht="15" customHeight="1" thickBot="1" x14ac:dyDescent="0.3">
      <c r="B27" s="214" t="s">
        <v>403</v>
      </c>
      <c r="C27" s="492" t="s">
        <v>69</v>
      </c>
    </row>
    <row r="28" spans="2:3" ht="15" customHeight="1" thickBot="1" x14ac:dyDescent="0.3">
      <c r="B28" s="214" t="s">
        <v>700</v>
      </c>
      <c r="C28" s="492" t="s">
        <v>73</v>
      </c>
    </row>
    <row r="29" spans="2:3" ht="15" customHeight="1" thickBot="1" x14ac:dyDescent="0.3">
      <c r="B29" s="214" t="s">
        <v>402</v>
      </c>
      <c r="C29" s="492" t="s">
        <v>75</v>
      </c>
    </row>
    <row r="30" spans="2:3" ht="30" customHeight="1" thickBot="1" x14ac:dyDescent="0.3">
      <c r="B30" s="214" t="s">
        <v>401</v>
      </c>
      <c r="C30" s="492" t="s">
        <v>701</v>
      </c>
    </row>
    <row r="31" spans="2:3" ht="15" customHeight="1" thickBot="1" x14ac:dyDescent="0.3">
      <c r="B31" s="214" t="s">
        <v>399</v>
      </c>
      <c r="C31" s="493" t="s">
        <v>924</v>
      </c>
    </row>
    <row r="32" spans="2:3" ht="15" customHeight="1" thickBot="1" x14ac:dyDescent="0.3">
      <c r="B32" s="216" t="s">
        <v>400</v>
      </c>
      <c r="C32" s="493" t="s">
        <v>272</v>
      </c>
    </row>
    <row r="33" spans="2:3" ht="15" customHeight="1" thickBot="1" x14ac:dyDescent="0.3">
      <c r="B33" s="240" t="s">
        <v>677</v>
      </c>
      <c r="C33" s="493" t="s">
        <v>273</v>
      </c>
    </row>
    <row r="34" spans="2:3" ht="13.5" thickBot="1" x14ac:dyDescent="0.3">
      <c r="B34" s="28" t="s">
        <v>962</v>
      </c>
      <c r="C34" s="487" t="s">
        <v>961</v>
      </c>
    </row>
    <row r="35" spans="2:3" ht="13.5" thickBot="1" x14ac:dyDescent="0.3">
      <c r="B35" s="28" t="s">
        <v>972</v>
      </c>
      <c r="C35" s="487" t="s">
        <v>964</v>
      </c>
    </row>
    <row r="36" spans="2:3" ht="13.5" thickBot="1" x14ac:dyDescent="0.3">
      <c r="B36" s="28" t="s">
        <v>970</v>
      </c>
      <c r="C36" s="487" t="s">
        <v>965</v>
      </c>
    </row>
    <row r="37" spans="2:3" ht="13.5" thickBot="1" x14ac:dyDescent="0.3">
      <c r="B37" s="28" t="s">
        <v>971</v>
      </c>
      <c r="C37" s="487" t="s">
        <v>966</v>
      </c>
    </row>
    <row r="38" spans="2:3" ht="13.5" thickBot="1" x14ac:dyDescent="0.3">
      <c r="B38" s="28" t="s">
        <v>1105</v>
      </c>
      <c r="C38" s="487" t="s">
        <v>1097</v>
      </c>
    </row>
    <row r="39" spans="2:3" ht="13.5" thickBot="1" x14ac:dyDescent="0.3">
      <c r="B39" s="26" t="s">
        <v>1103</v>
      </c>
      <c r="C39" s="487" t="s">
        <v>1098</v>
      </c>
    </row>
    <row r="40" spans="2:3" ht="13.5" thickBot="1" x14ac:dyDescent="0.3">
      <c r="B40" s="26" t="s">
        <v>1102</v>
      </c>
      <c r="C40" s="487" t="s">
        <v>1099</v>
      </c>
    </row>
    <row r="41" spans="2:3" ht="13.5" thickBot="1" x14ac:dyDescent="0.3">
      <c r="B41" s="26" t="s">
        <v>1101</v>
      </c>
      <c r="C41" s="487" t="s">
        <v>1100</v>
      </c>
    </row>
    <row r="42" spans="2:3" ht="13.5" thickBot="1" x14ac:dyDescent="0.3">
      <c r="B42" s="26" t="s">
        <v>1115</v>
      </c>
      <c r="C42" s="487" t="s">
        <v>1114</v>
      </c>
    </row>
    <row r="43" spans="2:3" x14ac:dyDescent="0.25">
      <c r="B43" s="211"/>
    </row>
  </sheetData>
  <mergeCells count="3">
    <mergeCell ref="B2:C2"/>
    <mergeCell ref="B5:C5"/>
    <mergeCell ref="B3:C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opLeftCell="A18" zoomScaleNormal="100" workbookViewId="0">
      <selection activeCell="G39" sqref="G39"/>
    </sheetView>
  </sheetViews>
  <sheetFormatPr baseColWidth="10" defaultColWidth="11.453125" defaultRowHeight="12.5" x14ac:dyDescent="0.25"/>
  <sheetData>
    <row r="1" spans="1:13" s="139" customFormat="1" ht="15" customHeight="1" thickBot="1" x14ac:dyDescent="0.3"/>
    <row r="2" spans="1:13" s="139" customFormat="1" ht="50.15" customHeight="1" thickBot="1" x14ac:dyDescent="0.3">
      <c r="B2" s="757" t="s">
        <v>670</v>
      </c>
      <c r="C2" s="758"/>
      <c r="D2" s="758"/>
      <c r="E2" s="758"/>
      <c r="F2" s="758"/>
      <c r="G2" s="758"/>
      <c r="H2" s="758"/>
      <c r="I2" s="758"/>
      <c r="J2" s="758"/>
      <c r="K2" s="758"/>
      <c r="L2" s="758"/>
      <c r="M2" s="759"/>
    </row>
    <row r="3" spans="1:13" s="139" customFormat="1" ht="15" customHeight="1" x14ac:dyDescent="0.25">
      <c r="A3" s="395"/>
      <c r="B3" s="720" t="str">
        <f>"Référence: "&amp;'Template change log &amp; approval'!B7</f>
        <v>Référence: 87212869-ACQ-GRP-EN-006</v>
      </c>
      <c r="C3" s="720"/>
      <c r="D3" s="720"/>
      <c r="E3" s="720"/>
      <c r="F3" s="720"/>
      <c r="G3" s="720"/>
      <c r="H3" s="720"/>
      <c r="I3" s="720"/>
      <c r="J3" s="720"/>
      <c r="K3" s="720"/>
      <c r="L3" s="720"/>
      <c r="M3" s="720"/>
    </row>
    <row r="4" spans="1:13" s="139" customFormat="1" ht="15" customHeight="1" x14ac:dyDescent="0.25">
      <c r="B4" s="415"/>
      <c r="C4" s="415"/>
      <c r="D4" s="415"/>
      <c r="E4" s="415"/>
      <c r="F4" s="415"/>
      <c r="G4" s="415"/>
      <c r="H4" s="415"/>
      <c r="I4" s="415"/>
      <c r="J4" s="415"/>
      <c r="K4" s="415"/>
      <c r="L4" s="415"/>
    </row>
    <row r="5" spans="1:13" ht="15.5" x14ac:dyDescent="0.25">
      <c r="B5" s="753" t="s">
        <v>706</v>
      </c>
      <c r="C5" s="753"/>
      <c r="D5" s="753"/>
      <c r="E5" s="753"/>
      <c r="F5" s="753"/>
      <c r="G5" s="753"/>
      <c r="H5" s="753"/>
      <c r="I5" s="753"/>
      <c r="J5" s="753"/>
      <c r="K5" s="753"/>
      <c r="L5" s="753"/>
      <c r="M5" s="753"/>
    </row>
    <row r="6" spans="1:13" ht="15" customHeight="1" x14ac:dyDescent="0.25">
      <c r="A6" s="23"/>
      <c r="B6" s="29"/>
    </row>
    <row r="7" spans="1:13" ht="13" x14ac:dyDescent="0.3">
      <c r="B7" s="481" t="s">
        <v>838</v>
      </c>
      <c r="C7" s="30" t="s">
        <v>923</v>
      </c>
      <c r="D7" s="23"/>
      <c r="E7" s="23"/>
      <c r="F7" s="23"/>
    </row>
    <row r="8" spans="1:13" ht="13" x14ac:dyDescent="0.3">
      <c r="B8" s="481" t="s">
        <v>839</v>
      </c>
      <c r="C8" s="30" t="s">
        <v>860</v>
      </c>
      <c r="D8" s="23"/>
      <c r="E8" s="23"/>
      <c r="F8" s="23"/>
    </row>
    <row r="9" spans="1:13" ht="13" x14ac:dyDescent="0.3">
      <c r="B9" s="481" t="s">
        <v>840</v>
      </c>
      <c r="C9" s="31" t="s">
        <v>1196</v>
      </c>
      <c r="D9" s="23"/>
      <c r="E9" s="23"/>
      <c r="F9" s="23"/>
    </row>
    <row r="10" spans="1:13" ht="13" x14ac:dyDescent="0.3">
      <c r="B10" s="481" t="s">
        <v>841</v>
      </c>
      <c r="C10" s="30" t="s">
        <v>861</v>
      </c>
      <c r="D10" s="23"/>
      <c r="E10" s="23"/>
      <c r="F10" s="23"/>
    </row>
    <row r="11" spans="1:13" ht="13" x14ac:dyDescent="0.3">
      <c r="B11" s="481" t="s">
        <v>842</v>
      </c>
      <c r="C11" s="30" t="s">
        <v>862</v>
      </c>
      <c r="D11" s="23"/>
      <c r="E11" s="23"/>
      <c r="F11" s="23"/>
    </row>
    <row r="12" spans="1:13" s="139" customFormat="1" ht="13" x14ac:dyDescent="0.3">
      <c r="B12" s="481" t="s">
        <v>847</v>
      </c>
      <c r="C12" s="31" t="s">
        <v>865</v>
      </c>
      <c r="D12" s="23"/>
      <c r="E12" s="23"/>
      <c r="F12" s="23"/>
    </row>
    <row r="13" spans="1:13" s="139" customFormat="1" ht="13" x14ac:dyDescent="0.3">
      <c r="B13" s="481" t="s">
        <v>982</v>
      </c>
      <c r="C13" s="31" t="s">
        <v>984</v>
      </c>
      <c r="D13" s="23"/>
      <c r="E13" s="23"/>
      <c r="F13" s="23"/>
    </row>
    <row r="14" spans="1:13" s="139" customFormat="1" ht="13" x14ac:dyDescent="0.3">
      <c r="B14" s="481" t="s">
        <v>980</v>
      </c>
      <c r="C14" s="31" t="s">
        <v>981</v>
      </c>
      <c r="D14" s="23"/>
      <c r="E14" s="23"/>
      <c r="F14" s="23"/>
    </row>
    <row r="15" spans="1:13" ht="13" x14ac:dyDescent="0.3">
      <c r="B15" s="481" t="s">
        <v>889</v>
      </c>
      <c r="C15" s="31" t="s">
        <v>890</v>
      </c>
      <c r="D15" s="23"/>
      <c r="E15" s="23"/>
      <c r="F15" s="23"/>
    </row>
    <row r="16" spans="1:13" ht="13" x14ac:dyDescent="0.3">
      <c r="B16" s="481" t="s">
        <v>849</v>
      </c>
      <c r="C16" s="31" t="s">
        <v>866</v>
      </c>
      <c r="D16" s="23"/>
      <c r="E16" s="23"/>
      <c r="F16" s="23"/>
    </row>
    <row r="17" spans="2:6" ht="13" x14ac:dyDescent="0.3">
      <c r="B17" s="481" t="s">
        <v>855</v>
      </c>
      <c r="C17" s="31" t="s">
        <v>868</v>
      </c>
      <c r="D17" s="23"/>
      <c r="E17" s="23"/>
      <c r="F17" s="23"/>
    </row>
    <row r="18" spans="2:6" ht="13" x14ac:dyDescent="0.3">
      <c r="B18" s="481" t="s">
        <v>856</v>
      </c>
      <c r="C18" s="31" t="s">
        <v>867</v>
      </c>
      <c r="D18" s="23"/>
      <c r="E18" s="23"/>
      <c r="F18" s="23"/>
    </row>
    <row r="19" spans="2:6" ht="13" x14ac:dyDescent="0.3">
      <c r="B19" s="481" t="s">
        <v>857</v>
      </c>
      <c r="C19" s="31" t="s">
        <v>869</v>
      </c>
      <c r="D19" s="23"/>
      <c r="E19" s="23"/>
      <c r="F19" s="23"/>
    </row>
    <row r="20" spans="2:6" ht="13" x14ac:dyDescent="0.3">
      <c r="B20" s="481" t="s">
        <v>926</v>
      </c>
      <c r="C20" s="31" t="s">
        <v>927</v>
      </c>
      <c r="D20" s="23"/>
      <c r="E20" s="23"/>
      <c r="F20" s="23"/>
    </row>
    <row r="21" spans="2:6" ht="13" x14ac:dyDescent="0.3">
      <c r="B21" s="481" t="s">
        <v>863</v>
      </c>
      <c r="C21" s="31" t="s">
        <v>870</v>
      </c>
      <c r="D21" s="23"/>
      <c r="E21" s="23"/>
      <c r="F21" s="23"/>
    </row>
    <row r="22" spans="2:6" s="139" customFormat="1" x14ac:dyDescent="0.25">
      <c r="B22"/>
      <c r="C22"/>
      <c r="D22" s="23"/>
      <c r="E22" s="23"/>
      <c r="F22" s="23"/>
    </row>
    <row r="23" spans="2:6" x14ac:dyDescent="0.25">
      <c r="D23" s="23"/>
      <c r="E23" s="23"/>
      <c r="F23" s="23"/>
    </row>
    <row r="24" spans="2:6" x14ac:dyDescent="0.25">
      <c r="D24" s="23"/>
      <c r="E24" s="23"/>
      <c r="F24" s="23"/>
    </row>
    <row r="25" spans="2:6" x14ac:dyDescent="0.25">
      <c r="D25" s="23"/>
      <c r="E25" s="23"/>
      <c r="F25" s="23"/>
    </row>
    <row r="26" spans="2:6" x14ac:dyDescent="0.25">
      <c r="D26" s="23"/>
      <c r="E26" s="23"/>
      <c r="F26" s="23"/>
    </row>
    <row r="27" spans="2:6" x14ac:dyDescent="0.25">
      <c r="D27" s="23"/>
      <c r="E27" s="23"/>
      <c r="F27" s="23"/>
    </row>
    <row r="28" spans="2:6" x14ac:dyDescent="0.25">
      <c r="D28" s="23"/>
      <c r="E28" s="23"/>
      <c r="F28" s="23"/>
    </row>
    <row r="29" spans="2:6" x14ac:dyDescent="0.25">
      <c r="D29" s="23"/>
      <c r="E29" s="23"/>
      <c r="F29" s="23"/>
    </row>
    <row r="30" spans="2:6" x14ac:dyDescent="0.25">
      <c r="D30" s="23"/>
      <c r="E30" s="23"/>
      <c r="F30" s="23"/>
    </row>
    <row r="31" spans="2:6" x14ac:dyDescent="0.25">
      <c r="D31" s="23"/>
      <c r="E31" s="23"/>
      <c r="F31" s="23"/>
    </row>
    <row r="32" spans="2:6" x14ac:dyDescent="0.25">
      <c r="D32" s="23"/>
      <c r="E32" s="23"/>
      <c r="F32" s="23"/>
    </row>
    <row r="33" spans="2:6" x14ac:dyDescent="0.25">
      <c r="D33" s="23"/>
      <c r="E33" s="23"/>
      <c r="F33" s="23"/>
    </row>
    <row r="34" spans="2:6" x14ac:dyDescent="0.25">
      <c r="D34" s="23"/>
      <c r="E34" s="23"/>
      <c r="F34" s="23"/>
    </row>
    <row r="35" spans="2:6" x14ac:dyDescent="0.25">
      <c r="D35" s="23"/>
      <c r="E35" s="23"/>
      <c r="F35" s="23"/>
    </row>
    <row r="36" spans="2:6" x14ac:dyDescent="0.25">
      <c r="D36" s="23"/>
      <c r="E36" s="23"/>
      <c r="F36" s="23"/>
    </row>
    <row r="37" spans="2:6" x14ac:dyDescent="0.25">
      <c r="D37" s="23"/>
      <c r="E37" s="23"/>
      <c r="F37" s="23"/>
    </row>
    <row r="38" spans="2:6" s="210" customFormat="1" x14ac:dyDescent="0.25">
      <c r="B38"/>
      <c r="C38"/>
      <c r="D38" s="218"/>
      <c r="E38" s="218"/>
      <c r="F38" s="211"/>
    </row>
    <row r="39" spans="2:6" x14ac:dyDescent="0.25">
      <c r="D39" s="23"/>
      <c r="E39" s="23"/>
      <c r="F39" s="23"/>
    </row>
    <row r="40" spans="2:6" x14ac:dyDescent="0.25">
      <c r="D40" s="23"/>
      <c r="E40" s="23"/>
      <c r="F40" s="23"/>
    </row>
    <row r="41" spans="2:6" x14ac:dyDescent="0.25">
      <c r="D41" s="23"/>
      <c r="E41" s="23"/>
      <c r="F41" s="23"/>
    </row>
    <row r="42" spans="2:6" x14ac:dyDescent="0.25">
      <c r="D42" s="23"/>
      <c r="E42" s="23"/>
      <c r="F42" s="23"/>
    </row>
    <row r="43" spans="2:6" x14ac:dyDescent="0.25">
      <c r="D43" s="23"/>
      <c r="E43" s="23"/>
      <c r="F43" s="23"/>
    </row>
    <row r="44" spans="2:6" x14ac:dyDescent="0.25">
      <c r="D44" s="23"/>
      <c r="E44" s="23"/>
      <c r="F44" s="23"/>
    </row>
  </sheetData>
  <mergeCells count="3">
    <mergeCell ref="B5:M5"/>
    <mergeCell ref="B2:M2"/>
    <mergeCell ref="B3:M3"/>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zoomScaleNormal="100" workbookViewId="0">
      <selection activeCell="E38" sqref="E38"/>
    </sheetView>
  </sheetViews>
  <sheetFormatPr baseColWidth="10" defaultColWidth="11.453125" defaultRowHeight="12.5" x14ac:dyDescent="0.25"/>
  <cols>
    <col min="1" max="2" width="11.453125" style="210" customWidth="1"/>
    <col min="3" max="16384" width="11.453125" style="210"/>
  </cols>
  <sheetData>
    <row r="1" spans="1:13" ht="15" customHeight="1" thickBot="1" x14ac:dyDescent="0.3"/>
    <row r="2" spans="1:13" ht="50.15" customHeight="1" thickBot="1" x14ac:dyDescent="0.3">
      <c r="B2" s="760" t="s">
        <v>682</v>
      </c>
      <c r="C2" s="761"/>
      <c r="D2" s="761"/>
      <c r="E2" s="761"/>
      <c r="F2" s="761"/>
      <c r="G2" s="761"/>
      <c r="H2" s="761"/>
      <c r="I2" s="761"/>
      <c r="J2" s="761"/>
      <c r="K2" s="761"/>
      <c r="L2" s="761"/>
      <c r="M2" s="762"/>
    </row>
    <row r="3" spans="1:13" s="139" customFormat="1" ht="15" customHeight="1" x14ac:dyDescent="0.25">
      <c r="A3" s="395"/>
      <c r="B3" s="720" t="str">
        <f>"Reference: "&amp;'Template change log &amp; approval'!B7</f>
        <v>Reference: 87212869-ACQ-GRP-EN-006</v>
      </c>
      <c r="C3" s="720"/>
      <c r="D3" s="720"/>
      <c r="E3" s="720"/>
      <c r="F3" s="720"/>
      <c r="G3" s="720"/>
      <c r="H3" s="720"/>
      <c r="I3" s="720"/>
      <c r="J3" s="720"/>
      <c r="K3" s="720"/>
      <c r="L3" s="720"/>
      <c r="M3" s="720"/>
    </row>
    <row r="4" spans="1:13" s="139" customFormat="1" ht="15" customHeight="1" x14ac:dyDescent="0.25">
      <c r="B4" s="415"/>
      <c r="C4" s="415"/>
      <c r="D4" s="415"/>
      <c r="E4" s="415"/>
      <c r="F4" s="415"/>
      <c r="G4" s="415"/>
      <c r="H4" s="415"/>
      <c r="I4" s="415"/>
      <c r="J4" s="415"/>
      <c r="K4" s="415"/>
      <c r="L4" s="415"/>
    </row>
    <row r="5" spans="1:13" s="139" customFormat="1" ht="15.5" x14ac:dyDescent="0.25">
      <c r="B5" s="753" t="s">
        <v>707</v>
      </c>
      <c r="C5" s="753"/>
      <c r="D5" s="753"/>
      <c r="E5" s="753"/>
      <c r="F5" s="753"/>
      <c r="G5" s="753"/>
      <c r="H5" s="753"/>
      <c r="I5" s="753"/>
      <c r="J5" s="753"/>
      <c r="K5" s="753"/>
      <c r="L5" s="753"/>
      <c r="M5" s="753"/>
    </row>
    <row r="6" spans="1:13" x14ac:dyDescent="0.25">
      <c r="A6" s="212"/>
      <c r="B6" s="212"/>
    </row>
    <row r="7" spans="1:13" ht="13" x14ac:dyDescent="0.3">
      <c r="A7" s="212"/>
      <c r="B7" s="482" t="s">
        <v>931</v>
      </c>
      <c r="C7" s="217" t="s">
        <v>932</v>
      </c>
    </row>
    <row r="8" spans="1:13" ht="13" x14ac:dyDescent="0.3">
      <c r="A8" s="212"/>
      <c r="B8" s="482" t="s">
        <v>987</v>
      </c>
      <c r="C8" s="217" t="s">
        <v>988</v>
      </c>
    </row>
    <row r="9" spans="1:13" ht="13" x14ac:dyDescent="0.3">
      <c r="A9" s="212"/>
      <c r="B9" s="482" t="s">
        <v>975</v>
      </c>
      <c r="C9" s="217" t="s">
        <v>976</v>
      </c>
    </row>
    <row r="10" spans="1:13" ht="13" x14ac:dyDescent="0.3">
      <c r="B10" s="482" t="s">
        <v>871</v>
      </c>
      <c r="C10" s="217" t="s">
        <v>875</v>
      </c>
    </row>
    <row r="11" spans="1:13" ht="13" x14ac:dyDescent="0.3">
      <c r="B11" s="482" t="s">
        <v>985</v>
      </c>
      <c r="C11" s="217" t="s">
        <v>986</v>
      </c>
    </row>
    <row r="12" spans="1:13" ht="13" x14ac:dyDescent="0.3">
      <c r="B12" s="482" t="s">
        <v>872</v>
      </c>
      <c r="C12" s="217" t="s">
        <v>876</v>
      </c>
    </row>
    <row r="13" spans="1:13" ht="13" x14ac:dyDescent="0.3">
      <c r="B13" s="482" t="s">
        <v>928</v>
      </c>
      <c r="C13" s="217" t="s">
        <v>929</v>
      </c>
    </row>
    <row r="14" spans="1:13" ht="13" x14ac:dyDescent="0.3">
      <c r="B14" s="482" t="s">
        <v>843</v>
      </c>
      <c r="C14" s="217" t="s">
        <v>878</v>
      </c>
    </row>
    <row r="15" spans="1:13" ht="13" x14ac:dyDescent="0.3">
      <c r="B15" s="482" t="s">
        <v>844</v>
      </c>
      <c r="C15" s="217" t="s">
        <v>879</v>
      </c>
    </row>
    <row r="16" spans="1:13" ht="13" x14ac:dyDescent="0.3">
      <c r="B16" s="482" t="s">
        <v>845</v>
      </c>
      <c r="C16" s="217" t="s">
        <v>880</v>
      </c>
    </row>
    <row r="17" spans="2:6" ht="13" x14ac:dyDescent="0.3">
      <c r="B17" s="482" t="s">
        <v>846</v>
      </c>
      <c r="C17" s="217" t="s">
        <v>881</v>
      </c>
    </row>
    <row r="18" spans="2:6" ht="13" x14ac:dyDescent="0.3">
      <c r="B18" s="482" t="s">
        <v>882</v>
      </c>
      <c r="C18" s="217" t="s">
        <v>884</v>
      </c>
    </row>
    <row r="19" spans="2:6" ht="13" x14ac:dyDescent="0.3">
      <c r="B19" s="482" t="s">
        <v>921</v>
      </c>
      <c r="C19" s="217" t="s">
        <v>922</v>
      </c>
      <c r="D19" s="211"/>
      <c r="E19" s="211"/>
      <c r="F19" s="211"/>
    </row>
    <row r="20" spans="2:6" ht="13" x14ac:dyDescent="0.3">
      <c r="B20" s="482" t="s">
        <v>848</v>
      </c>
      <c r="C20" s="217" t="s">
        <v>886</v>
      </c>
      <c r="D20" s="211"/>
      <c r="E20" s="211"/>
      <c r="F20" s="211"/>
    </row>
    <row r="21" spans="2:6" ht="13" x14ac:dyDescent="0.3">
      <c r="B21" s="482" t="s">
        <v>850</v>
      </c>
      <c r="C21" s="217" t="s">
        <v>887</v>
      </c>
      <c r="D21" s="211"/>
      <c r="E21" s="211"/>
      <c r="F21" s="211"/>
    </row>
    <row r="22" spans="2:6" ht="13" x14ac:dyDescent="0.3">
      <c r="B22" s="482" t="s">
        <v>982</v>
      </c>
      <c r="C22" s="217" t="s">
        <v>983</v>
      </c>
      <c r="D22" s="211"/>
      <c r="E22" s="211"/>
      <c r="F22" s="211"/>
    </row>
    <row r="23" spans="2:6" ht="13" x14ac:dyDescent="0.3">
      <c r="B23" s="482" t="s">
        <v>877</v>
      </c>
      <c r="C23" s="217" t="s">
        <v>888</v>
      </c>
      <c r="D23" s="211"/>
      <c r="E23" s="211"/>
      <c r="F23" s="211"/>
    </row>
    <row r="24" spans="2:6" ht="13" x14ac:dyDescent="0.3">
      <c r="B24" s="482" t="s">
        <v>851</v>
      </c>
      <c r="C24" s="217" t="s">
        <v>891</v>
      </c>
      <c r="D24" s="211"/>
      <c r="E24" s="211"/>
      <c r="F24" s="211"/>
    </row>
    <row r="25" spans="2:6" ht="13" x14ac:dyDescent="0.3">
      <c r="B25" s="482" t="s">
        <v>852</v>
      </c>
      <c r="C25" s="217" t="s">
        <v>892</v>
      </c>
      <c r="D25" s="211"/>
      <c r="E25" s="211"/>
      <c r="F25" s="211"/>
    </row>
    <row r="26" spans="2:6" ht="13" x14ac:dyDescent="0.3">
      <c r="B26" s="482" t="s">
        <v>873</v>
      </c>
      <c r="C26" s="217" t="s">
        <v>893</v>
      </c>
      <c r="D26" s="211"/>
      <c r="E26" s="211"/>
      <c r="F26" s="211"/>
    </row>
    <row r="27" spans="2:6" ht="13" x14ac:dyDescent="0.3">
      <c r="B27" s="482" t="s">
        <v>853</v>
      </c>
      <c r="C27" s="217" t="s">
        <v>894</v>
      </c>
      <c r="D27" s="211"/>
      <c r="E27" s="211"/>
      <c r="F27" s="211"/>
    </row>
    <row r="28" spans="2:6" ht="13" x14ac:dyDescent="0.3">
      <c r="B28" s="482" t="s">
        <v>883</v>
      </c>
      <c r="C28" s="217" t="s">
        <v>895</v>
      </c>
      <c r="D28" s="211"/>
      <c r="E28" s="211"/>
      <c r="F28" s="211"/>
    </row>
    <row r="29" spans="2:6" ht="13" x14ac:dyDescent="0.3">
      <c r="B29" s="482" t="s">
        <v>206</v>
      </c>
      <c r="C29" s="217" t="s">
        <v>896</v>
      </c>
      <c r="D29" s="211"/>
      <c r="E29" s="211"/>
      <c r="F29" s="211"/>
    </row>
    <row r="30" spans="2:6" ht="13" x14ac:dyDescent="0.3">
      <c r="B30" s="482" t="s">
        <v>854</v>
      </c>
      <c r="C30" s="217" t="s">
        <v>898</v>
      </c>
      <c r="D30" s="211"/>
      <c r="E30" s="211"/>
      <c r="F30" s="211"/>
    </row>
    <row r="31" spans="2:6" ht="13" x14ac:dyDescent="0.3">
      <c r="B31" s="482" t="s">
        <v>874</v>
      </c>
      <c r="C31" s="217" t="s">
        <v>899</v>
      </c>
      <c r="D31" s="211"/>
      <c r="E31" s="211"/>
      <c r="F31" s="211"/>
    </row>
    <row r="32" spans="2:6" ht="13" x14ac:dyDescent="0.3">
      <c r="B32" s="482" t="s">
        <v>857</v>
      </c>
      <c r="C32" s="217" t="s">
        <v>900</v>
      </c>
      <c r="D32" s="211"/>
      <c r="E32" s="211"/>
      <c r="F32" s="211"/>
    </row>
    <row r="33" spans="2:6" ht="13" x14ac:dyDescent="0.3">
      <c r="B33" s="482" t="s">
        <v>858</v>
      </c>
      <c r="C33" s="217" t="s">
        <v>901</v>
      </c>
      <c r="D33" s="211"/>
      <c r="E33" s="211"/>
      <c r="F33" s="211"/>
    </row>
    <row r="34" spans="2:6" ht="13" x14ac:dyDescent="0.3">
      <c r="B34" s="482" t="s">
        <v>859</v>
      </c>
      <c r="C34" s="218" t="s">
        <v>902</v>
      </c>
      <c r="D34" s="211"/>
      <c r="E34" s="211"/>
      <c r="F34" s="211"/>
    </row>
    <row r="35" spans="2:6" ht="13" x14ac:dyDescent="0.3">
      <c r="B35" s="482" t="s">
        <v>885</v>
      </c>
      <c r="C35" s="217" t="s">
        <v>904</v>
      </c>
      <c r="D35" s="211"/>
      <c r="E35" s="211"/>
      <c r="F35" s="211"/>
    </row>
    <row r="36" spans="2:6" ht="13" x14ac:dyDescent="0.3">
      <c r="B36" s="482" t="s">
        <v>897</v>
      </c>
      <c r="C36" s="217" t="s">
        <v>903</v>
      </c>
      <c r="D36" s="211"/>
      <c r="E36" s="211"/>
      <c r="F36" s="211"/>
    </row>
    <row r="37" spans="2:6" ht="13" x14ac:dyDescent="0.3">
      <c r="B37" s="482" t="s">
        <v>906</v>
      </c>
      <c r="C37" s="217" t="s">
        <v>905</v>
      </c>
      <c r="D37" s="211"/>
      <c r="E37" s="211"/>
      <c r="F37" s="211"/>
    </row>
    <row r="38" spans="2:6" ht="13" x14ac:dyDescent="0.3">
      <c r="B38" s="482" t="s">
        <v>979</v>
      </c>
      <c r="C38" s="217" t="s">
        <v>907</v>
      </c>
      <c r="D38" s="211"/>
      <c r="E38" s="211"/>
      <c r="F38" s="211"/>
    </row>
    <row r="39" spans="2:6" ht="13" x14ac:dyDescent="0.3">
      <c r="B39" s="482" t="s">
        <v>864</v>
      </c>
      <c r="C39" s="472" t="s">
        <v>908</v>
      </c>
      <c r="D39" s="211"/>
      <c r="E39" s="211"/>
      <c r="F39" s="211"/>
    </row>
    <row r="40" spans="2:6" x14ac:dyDescent="0.25">
      <c r="D40" s="218"/>
      <c r="E40" s="218"/>
      <c r="F40" s="211"/>
    </row>
    <row r="41" spans="2:6" x14ac:dyDescent="0.25">
      <c r="D41" s="211"/>
      <c r="E41" s="211"/>
      <c r="F41" s="211"/>
    </row>
    <row r="42" spans="2:6" x14ac:dyDescent="0.25">
      <c r="D42" s="211"/>
      <c r="E42" s="211"/>
      <c r="F42" s="211"/>
    </row>
    <row r="43" spans="2:6" x14ac:dyDescent="0.25">
      <c r="D43" s="211"/>
      <c r="E43" s="211"/>
      <c r="F43" s="211"/>
    </row>
    <row r="44" spans="2:6" x14ac:dyDescent="0.25">
      <c r="D44" s="211"/>
      <c r="E44" s="211"/>
      <c r="F44" s="211"/>
    </row>
    <row r="45" spans="2:6" x14ac:dyDescent="0.25">
      <c r="D45" s="211"/>
      <c r="E45" s="211"/>
      <c r="F45" s="211"/>
    </row>
    <row r="46" spans="2:6" x14ac:dyDescent="0.25">
      <c r="D46" s="211"/>
      <c r="E46" s="211"/>
      <c r="F46" s="211"/>
    </row>
    <row r="47" spans="2:6" x14ac:dyDescent="0.25">
      <c r="D47" s="211"/>
      <c r="E47" s="211"/>
      <c r="F47" s="211"/>
    </row>
    <row r="48" spans="2:6" x14ac:dyDescent="0.25">
      <c r="D48" s="211"/>
      <c r="E48" s="211"/>
      <c r="F48" s="211"/>
    </row>
  </sheetData>
  <mergeCells count="3">
    <mergeCell ref="B2:M2"/>
    <mergeCell ref="B5:M5"/>
    <mergeCell ref="B3:M3"/>
  </mergeCells>
  <pageMargins left="0.7" right="0.7" top="0.75" bottom="0.75" header="0.3" footer="0.3"/>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opLeftCell="A25" zoomScale="70" zoomScaleNormal="70" workbookViewId="0">
      <selection activeCell="B4" sqref="B4"/>
    </sheetView>
  </sheetViews>
  <sheetFormatPr baseColWidth="10" defaultColWidth="11.453125" defaultRowHeight="12.5" x14ac:dyDescent="0.25"/>
  <cols>
    <col min="2" max="2" width="50.54296875" customWidth="1"/>
    <col min="3" max="3" width="15.54296875" style="418" customWidth="1"/>
    <col min="4" max="4" width="15.54296875" customWidth="1"/>
    <col min="5" max="5" width="30.54296875" customWidth="1"/>
  </cols>
  <sheetData>
    <row r="1" spans="1:12" s="139" customFormat="1" ht="15" customHeight="1" thickBot="1" x14ac:dyDescent="0.3">
      <c r="C1" s="418"/>
    </row>
    <row r="2" spans="1:12" s="139" customFormat="1" ht="50.15" customHeight="1" thickBot="1" x14ac:dyDescent="0.3">
      <c r="B2" s="763" t="s">
        <v>670</v>
      </c>
      <c r="C2" s="764"/>
      <c r="D2" s="764"/>
      <c r="E2" s="765"/>
    </row>
    <row r="3" spans="1:12" s="139" customFormat="1" ht="15" customHeight="1" x14ac:dyDescent="0.25">
      <c r="A3" s="395"/>
      <c r="B3" s="720" t="str">
        <f>"Référence: "&amp;'Template change log &amp; approval'!B7</f>
        <v>Référence: 87212869-ACQ-GRP-EN-006</v>
      </c>
      <c r="C3" s="720"/>
      <c r="D3" s="720"/>
      <c r="E3" s="720"/>
      <c r="F3" s="395"/>
      <c r="G3" s="395"/>
      <c r="H3" s="395"/>
      <c r="I3" s="395"/>
      <c r="J3" s="395"/>
    </row>
    <row r="4" spans="1:12" ht="15" customHeight="1" x14ac:dyDescent="0.25">
      <c r="B4" s="136"/>
      <c r="C4" s="415"/>
      <c r="D4" s="136"/>
      <c r="E4" s="136"/>
      <c r="F4" s="136"/>
      <c r="G4" s="136"/>
      <c r="H4" s="136"/>
      <c r="I4" s="136"/>
      <c r="J4" s="136"/>
      <c r="K4" s="136"/>
    </row>
    <row r="5" spans="1:12" s="139" customFormat="1" ht="15.5" x14ac:dyDescent="0.25">
      <c r="B5" s="753" t="s">
        <v>709</v>
      </c>
      <c r="C5" s="753"/>
      <c r="D5" s="753"/>
      <c r="E5" s="753"/>
      <c r="F5" s="419"/>
      <c r="G5" s="419"/>
      <c r="H5" s="419"/>
      <c r="I5" s="419"/>
      <c r="J5" s="419"/>
      <c r="K5" s="419"/>
      <c r="L5" s="419"/>
    </row>
    <row r="6" spans="1:12" ht="15" customHeight="1" thickBot="1" x14ac:dyDescent="0.3"/>
    <row r="7" spans="1:12" ht="50.15" customHeight="1" thickBot="1" x14ac:dyDescent="0.3">
      <c r="B7" s="766" t="s">
        <v>715</v>
      </c>
      <c r="C7" s="767"/>
      <c r="D7" s="767"/>
      <c r="E7" s="768"/>
    </row>
    <row r="8" spans="1:12" ht="50.15" customHeight="1" thickBot="1" x14ac:dyDescent="0.3">
      <c r="B8" s="422" t="s">
        <v>86</v>
      </c>
      <c r="C8" s="422" t="s">
        <v>87</v>
      </c>
      <c r="D8" s="421" t="s">
        <v>722</v>
      </c>
      <c r="E8" s="422" t="s">
        <v>88</v>
      </c>
    </row>
    <row r="9" spans="1:12" ht="30" customHeight="1" thickBot="1" x14ac:dyDescent="0.3">
      <c r="B9" s="420" t="s">
        <v>89</v>
      </c>
      <c r="C9" s="470" t="s">
        <v>708</v>
      </c>
      <c r="D9" s="423" t="s">
        <v>90</v>
      </c>
      <c r="E9" s="420" t="s">
        <v>91</v>
      </c>
    </row>
    <row r="10" spans="1:12" ht="30" customHeight="1" thickBot="1" x14ac:dyDescent="0.3">
      <c r="B10" s="420" t="s">
        <v>92</v>
      </c>
      <c r="C10" s="470" t="s">
        <v>287</v>
      </c>
      <c r="D10" s="423" t="s">
        <v>90</v>
      </c>
      <c r="E10" s="420" t="s">
        <v>93</v>
      </c>
    </row>
    <row r="11" spans="1:12" ht="30" customHeight="1" thickBot="1" x14ac:dyDescent="0.3">
      <c r="B11" s="420" t="s">
        <v>710</v>
      </c>
      <c r="C11" s="470" t="s">
        <v>283</v>
      </c>
      <c r="D11" s="423" t="s">
        <v>90</v>
      </c>
      <c r="E11" s="420" t="s">
        <v>93</v>
      </c>
    </row>
    <row r="12" spans="1:12" ht="30" customHeight="1" thickBot="1" x14ac:dyDescent="0.3">
      <c r="B12" s="420" t="s">
        <v>94</v>
      </c>
      <c r="C12" s="470" t="s">
        <v>288</v>
      </c>
      <c r="D12" s="423" t="s">
        <v>90</v>
      </c>
      <c r="E12" s="420" t="s">
        <v>93</v>
      </c>
    </row>
    <row r="13" spans="1:12" ht="30" customHeight="1" thickBot="1" x14ac:dyDescent="0.3">
      <c r="B13" s="420" t="s">
        <v>724</v>
      </c>
      <c r="C13" s="470" t="s">
        <v>277</v>
      </c>
      <c r="D13" s="423" t="s">
        <v>90</v>
      </c>
      <c r="E13" s="420" t="s">
        <v>93</v>
      </c>
    </row>
    <row r="14" spans="1:12" ht="30" customHeight="1" thickBot="1" x14ac:dyDescent="0.3">
      <c r="B14" s="420" t="s">
        <v>95</v>
      </c>
      <c r="C14" s="470"/>
      <c r="D14" s="423" t="s">
        <v>90</v>
      </c>
      <c r="E14" s="420" t="s">
        <v>93</v>
      </c>
    </row>
    <row r="15" spans="1:12" ht="30" customHeight="1" thickBot="1" x14ac:dyDescent="0.3">
      <c r="B15" s="420" t="s">
        <v>96</v>
      </c>
      <c r="C15" s="470" t="s">
        <v>278</v>
      </c>
      <c r="D15" s="423" t="s">
        <v>90</v>
      </c>
      <c r="E15" s="420" t="s">
        <v>97</v>
      </c>
    </row>
    <row r="16" spans="1:12" ht="30" customHeight="1" thickBot="1" x14ac:dyDescent="0.3">
      <c r="B16" s="420" t="s">
        <v>98</v>
      </c>
      <c r="C16" s="470" t="s">
        <v>279</v>
      </c>
      <c r="D16" s="423" t="s">
        <v>90</v>
      </c>
      <c r="E16" s="420" t="s">
        <v>97</v>
      </c>
    </row>
    <row r="17" spans="2:5" ht="30" customHeight="1" thickBot="1" x14ac:dyDescent="0.3">
      <c r="B17" s="420" t="s">
        <v>732</v>
      </c>
      <c r="C17" s="470" t="s">
        <v>280</v>
      </c>
      <c r="D17" s="423" t="s">
        <v>90</v>
      </c>
      <c r="E17" s="420" t="s">
        <v>91</v>
      </c>
    </row>
    <row r="18" spans="2:5" s="139" customFormat="1" ht="30" customHeight="1" thickBot="1" x14ac:dyDescent="0.3">
      <c r="B18" s="420" t="s">
        <v>733</v>
      </c>
      <c r="C18" s="470"/>
      <c r="D18" s="423" t="s">
        <v>90</v>
      </c>
      <c r="E18" s="420" t="s">
        <v>731</v>
      </c>
    </row>
    <row r="19" spans="2:5" ht="40" customHeight="1" thickBot="1" x14ac:dyDescent="0.3">
      <c r="B19" s="420" t="s">
        <v>711</v>
      </c>
      <c r="C19" s="470" t="s">
        <v>286</v>
      </c>
      <c r="D19" s="423" t="s">
        <v>712</v>
      </c>
      <c r="E19" s="420" t="s">
        <v>93</v>
      </c>
    </row>
    <row r="20" spans="2:5" ht="30" customHeight="1" thickBot="1" x14ac:dyDescent="0.3">
      <c r="B20" s="420" t="s">
        <v>99</v>
      </c>
      <c r="C20" s="470" t="s">
        <v>281</v>
      </c>
      <c r="D20" s="423" t="s">
        <v>712</v>
      </c>
      <c r="E20" s="420" t="s">
        <v>93</v>
      </c>
    </row>
    <row r="21" spans="2:5" ht="30" customHeight="1" thickBot="1" x14ac:dyDescent="0.3">
      <c r="B21" s="420" t="s">
        <v>100</v>
      </c>
      <c r="C21" s="470" t="s">
        <v>282</v>
      </c>
      <c r="D21" s="423" t="s">
        <v>90</v>
      </c>
      <c r="E21" s="420" t="s">
        <v>97</v>
      </c>
    </row>
    <row r="22" spans="2:5" ht="30" customHeight="1" thickBot="1" x14ac:dyDescent="0.3">
      <c r="B22" s="420" t="s">
        <v>101</v>
      </c>
      <c r="C22" s="470" t="s">
        <v>275</v>
      </c>
      <c r="D22" s="423" t="s">
        <v>90</v>
      </c>
      <c r="E22" s="420" t="s">
        <v>97</v>
      </c>
    </row>
    <row r="23" spans="2:5" ht="30" customHeight="1" thickBot="1" x14ac:dyDescent="0.3">
      <c r="B23" s="420" t="s">
        <v>713</v>
      </c>
      <c r="C23" s="470" t="s">
        <v>282</v>
      </c>
      <c r="D23" s="423" t="s">
        <v>712</v>
      </c>
      <c r="E23" s="420" t="s">
        <v>91</v>
      </c>
    </row>
    <row r="24" spans="2:5" ht="30" customHeight="1" thickBot="1" x14ac:dyDescent="0.3">
      <c r="B24" s="420" t="s">
        <v>102</v>
      </c>
      <c r="C24" s="470" t="s">
        <v>285</v>
      </c>
      <c r="D24" s="423" t="s">
        <v>712</v>
      </c>
      <c r="E24" s="420" t="s">
        <v>91</v>
      </c>
    </row>
    <row r="25" spans="2:5" ht="30" customHeight="1" thickBot="1" x14ac:dyDescent="0.3">
      <c r="B25" s="420" t="s">
        <v>103</v>
      </c>
      <c r="C25" s="470" t="s">
        <v>284</v>
      </c>
      <c r="D25" s="423" t="s">
        <v>712</v>
      </c>
      <c r="E25" s="420" t="s">
        <v>91</v>
      </c>
    </row>
    <row r="26" spans="2:5" ht="40" customHeight="1" thickBot="1" x14ac:dyDescent="0.3">
      <c r="B26" s="471" t="s">
        <v>104</v>
      </c>
      <c r="C26" s="470" t="s">
        <v>274</v>
      </c>
      <c r="D26" s="423" t="s">
        <v>90</v>
      </c>
      <c r="E26" s="420" t="s">
        <v>105</v>
      </c>
    </row>
    <row r="27" spans="2:5" s="139" customFormat="1" ht="55" customHeight="1" thickBot="1" x14ac:dyDescent="0.3">
      <c r="B27" s="420" t="s">
        <v>836</v>
      </c>
      <c r="C27" s="556" t="s">
        <v>833</v>
      </c>
      <c r="D27" s="423" t="s">
        <v>90</v>
      </c>
      <c r="E27" s="420" t="s">
        <v>834</v>
      </c>
    </row>
  </sheetData>
  <mergeCells count="4">
    <mergeCell ref="B2:E2"/>
    <mergeCell ref="B5:E5"/>
    <mergeCell ref="B7:E7"/>
    <mergeCell ref="B3:E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zoomScale="80" zoomScaleNormal="80" workbookViewId="0">
      <selection activeCell="B4" sqref="B4"/>
    </sheetView>
  </sheetViews>
  <sheetFormatPr baseColWidth="10" defaultColWidth="11.453125" defaultRowHeight="12.5" x14ac:dyDescent="0.25"/>
  <cols>
    <col min="1" max="1" width="11.453125" style="210" customWidth="1"/>
    <col min="2" max="2" width="50.54296875" style="210" customWidth="1"/>
    <col min="3" max="4" width="15.54296875" style="210" customWidth="1"/>
    <col min="5" max="5" width="30.54296875" style="210" customWidth="1"/>
    <col min="6" max="16384" width="11.453125" style="210"/>
  </cols>
  <sheetData>
    <row r="1" spans="1:12" ht="15" customHeight="1" thickBot="1" x14ac:dyDescent="0.3"/>
    <row r="2" spans="1:12" ht="50.15" customHeight="1" thickBot="1" x14ac:dyDescent="0.3">
      <c r="B2" s="760" t="s">
        <v>682</v>
      </c>
      <c r="C2" s="761"/>
      <c r="D2" s="761"/>
      <c r="E2" s="762"/>
    </row>
    <row r="3" spans="1:12" s="139" customFormat="1" ht="15" customHeight="1" x14ac:dyDescent="0.25">
      <c r="A3" s="395"/>
      <c r="B3" s="720" t="str">
        <f>"Reference: "&amp;'Template change log &amp; approval'!B7</f>
        <v>Reference: 87212869-ACQ-GRP-EN-006</v>
      </c>
      <c r="C3" s="720"/>
      <c r="D3" s="720"/>
      <c r="E3" s="720"/>
      <c r="F3" s="395"/>
      <c r="G3" s="395"/>
      <c r="H3" s="395"/>
      <c r="I3" s="395"/>
      <c r="J3" s="395"/>
    </row>
    <row r="4" spans="1:12" s="139" customFormat="1" ht="15" customHeight="1" x14ac:dyDescent="0.25">
      <c r="B4" s="415"/>
      <c r="C4" s="415"/>
      <c r="D4" s="415"/>
      <c r="E4" s="415"/>
      <c r="F4" s="415"/>
      <c r="G4" s="415"/>
      <c r="H4" s="415"/>
      <c r="I4" s="415"/>
      <c r="J4" s="415"/>
      <c r="K4" s="415"/>
    </row>
    <row r="5" spans="1:12" s="139" customFormat="1" ht="15.5" x14ac:dyDescent="0.25">
      <c r="B5" s="753" t="s">
        <v>720</v>
      </c>
      <c r="C5" s="753"/>
      <c r="D5" s="753"/>
      <c r="E5" s="753"/>
      <c r="F5" s="419"/>
      <c r="G5" s="419"/>
      <c r="H5" s="419"/>
      <c r="I5" s="419"/>
      <c r="J5" s="419"/>
      <c r="K5" s="419"/>
      <c r="L5" s="419"/>
    </row>
    <row r="6" spans="1:12" ht="15" customHeight="1" thickBot="1" x14ac:dyDescent="0.3"/>
    <row r="7" spans="1:12" ht="50.15" customHeight="1" thickBot="1" x14ac:dyDescent="0.3">
      <c r="B7" s="769" t="s">
        <v>719</v>
      </c>
      <c r="C7" s="770"/>
      <c r="D7" s="770"/>
      <c r="E7" s="771"/>
    </row>
    <row r="8" spans="1:12" ht="50.15" customHeight="1" thickBot="1" x14ac:dyDescent="0.3">
      <c r="B8" s="424" t="s">
        <v>429</v>
      </c>
      <c r="C8" s="425" t="s">
        <v>428</v>
      </c>
      <c r="D8" s="425" t="s">
        <v>721</v>
      </c>
      <c r="E8" s="424" t="s">
        <v>427</v>
      </c>
    </row>
    <row r="9" spans="1:12" ht="30" customHeight="1" thickBot="1" x14ac:dyDescent="0.3">
      <c r="B9" s="426" t="s">
        <v>426</v>
      </c>
      <c r="C9" s="470" t="s">
        <v>276</v>
      </c>
      <c r="D9" s="427" t="s">
        <v>420</v>
      </c>
      <c r="E9" s="426" t="s">
        <v>418</v>
      </c>
    </row>
    <row r="10" spans="1:12" ht="30" customHeight="1" thickBot="1" x14ac:dyDescent="0.3">
      <c r="B10" s="426" t="s">
        <v>425</v>
      </c>
      <c r="C10" s="470" t="s">
        <v>287</v>
      </c>
      <c r="D10" s="427" t="s">
        <v>420</v>
      </c>
      <c r="E10" s="426" t="s">
        <v>416</v>
      </c>
    </row>
    <row r="11" spans="1:12" ht="30" customHeight="1" thickBot="1" x14ac:dyDescent="0.3">
      <c r="B11" s="428" t="s">
        <v>723</v>
      </c>
      <c r="C11" s="470" t="s">
        <v>283</v>
      </c>
      <c r="D11" s="427" t="s">
        <v>420</v>
      </c>
      <c r="E11" s="426" t="s">
        <v>416</v>
      </c>
    </row>
    <row r="12" spans="1:12" ht="30" customHeight="1" thickBot="1" x14ac:dyDescent="0.3">
      <c r="B12" s="426" t="s">
        <v>424</v>
      </c>
      <c r="C12" s="470" t="s">
        <v>288</v>
      </c>
      <c r="D12" s="427" t="s">
        <v>420</v>
      </c>
      <c r="E12" s="426" t="s">
        <v>416</v>
      </c>
    </row>
    <row r="13" spans="1:12" ht="30" customHeight="1" thickBot="1" x14ac:dyDescent="0.3">
      <c r="B13" s="426" t="s">
        <v>423</v>
      </c>
      <c r="C13" s="470" t="s">
        <v>277</v>
      </c>
      <c r="D13" s="427" t="s">
        <v>420</v>
      </c>
      <c r="E13" s="426" t="s">
        <v>416</v>
      </c>
    </row>
    <row r="14" spans="1:12" ht="30" customHeight="1" thickBot="1" x14ac:dyDescent="0.3">
      <c r="B14" s="426" t="s">
        <v>422</v>
      </c>
      <c r="C14" s="470"/>
      <c r="D14" s="427" t="s">
        <v>420</v>
      </c>
      <c r="E14" s="426" t="s">
        <v>416</v>
      </c>
    </row>
    <row r="15" spans="1:12" ht="30" customHeight="1" thickBot="1" x14ac:dyDescent="0.3">
      <c r="B15" s="426" t="s">
        <v>421</v>
      </c>
      <c r="C15" s="470" t="s">
        <v>278</v>
      </c>
      <c r="D15" s="427" t="s">
        <v>420</v>
      </c>
      <c r="E15" s="426" t="s">
        <v>413</v>
      </c>
    </row>
    <row r="16" spans="1:12" ht="30" customHeight="1" thickBot="1" x14ac:dyDescent="0.3">
      <c r="B16" s="426" t="s">
        <v>419</v>
      </c>
      <c r="C16" s="470" t="s">
        <v>279</v>
      </c>
      <c r="D16" s="427" t="s">
        <v>408</v>
      </c>
      <c r="E16" s="426" t="s">
        <v>413</v>
      </c>
    </row>
    <row r="17" spans="2:5" ht="30" customHeight="1" thickBot="1" x14ac:dyDescent="0.3">
      <c r="B17" s="428" t="s">
        <v>734</v>
      </c>
      <c r="C17" s="470" t="s">
        <v>280</v>
      </c>
      <c r="D17" s="427" t="s">
        <v>408</v>
      </c>
      <c r="E17" s="426" t="s">
        <v>418</v>
      </c>
    </row>
    <row r="18" spans="2:5" ht="30" customHeight="1" thickBot="1" x14ac:dyDescent="0.3">
      <c r="B18" s="428" t="s">
        <v>737</v>
      </c>
      <c r="C18" s="470"/>
      <c r="D18" s="427" t="s">
        <v>736</v>
      </c>
      <c r="E18" s="426" t="s">
        <v>735</v>
      </c>
    </row>
    <row r="19" spans="2:5" ht="30" customHeight="1" thickBot="1" x14ac:dyDescent="0.3">
      <c r="B19" s="428" t="s">
        <v>725</v>
      </c>
      <c r="C19" s="470" t="s">
        <v>286</v>
      </c>
      <c r="D19" s="429" t="s">
        <v>712</v>
      </c>
      <c r="E19" s="426" t="s">
        <v>416</v>
      </c>
    </row>
    <row r="20" spans="2:5" ht="30" customHeight="1" thickBot="1" x14ac:dyDescent="0.3">
      <c r="B20" s="426" t="s">
        <v>417</v>
      </c>
      <c r="C20" s="470" t="s">
        <v>281</v>
      </c>
      <c r="D20" s="429" t="s">
        <v>712</v>
      </c>
      <c r="E20" s="426" t="s">
        <v>416</v>
      </c>
    </row>
    <row r="21" spans="2:5" ht="30" customHeight="1" thickBot="1" x14ac:dyDescent="0.3">
      <c r="B21" s="426" t="s">
        <v>415</v>
      </c>
      <c r="C21" s="470" t="s">
        <v>282</v>
      </c>
      <c r="D21" s="427" t="s">
        <v>408</v>
      </c>
      <c r="E21" s="426" t="s">
        <v>413</v>
      </c>
    </row>
    <row r="22" spans="2:5" ht="30" customHeight="1" thickBot="1" x14ac:dyDescent="0.3">
      <c r="B22" s="426" t="s">
        <v>414</v>
      </c>
      <c r="C22" s="470" t="s">
        <v>275</v>
      </c>
      <c r="D22" s="427" t="s">
        <v>408</v>
      </c>
      <c r="E22" s="426" t="s">
        <v>413</v>
      </c>
    </row>
    <row r="23" spans="2:5" ht="30" customHeight="1" thickBot="1" x14ac:dyDescent="0.3">
      <c r="B23" s="428" t="s">
        <v>726</v>
      </c>
      <c r="C23" s="470" t="s">
        <v>282</v>
      </c>
      <c r="D23" s="429" t="s">
        <v>712</v>
      </c>
      <c r="E23" s="426" t="s">
        <v>410</v>
      </c>
    </row>
    <row r="24" spans="2:5" ht="30" customHeight="1" thickBot="1" x14ac:dyDescent="0.3">
      <c r="B24" s="426" t="s">
        <v>412</v>
      </c>
      <c r="C24" s="470" t="s">
        <v>285</v>
      </c>
      <c r="D24" s="429" t="s">
        <v>712</v>
      </c>
      <c r="E24" s="426" t="s">
        <v>410</v>
      </c>
    </row>
    <row r="25" spans="2:5" ht="30" customHeight="1" thickBot="1" x14ac:dyDescent="0.3">
      <c r="B25" s="428" t="s">
        <v>411</v>
      </c>
      <c r="C25" s="470" t="s">
        <v>284</v>
      </c>
      <c r="D25" s="429" t="s">
        <v>712</v>
      </c>
      <c r="E25" s="426" t="s">
        <v>410</v>
      </c>
    </row>
    <row r="26" spans="2:5" ht="40" customHeight="1" thickBot="1" x14ac:dyDescent="0.3">
      <c r="B26" s="426" t="s">
        <v>409</v>
      </c>
      <c r="C26" s="470" t="s">
        <v>274</v>
      </c>
      <c r="D26" s="427" t="s">
        <v>408</v>
      </c>
      <c r="E26" s="426" t="s">
        <v>407</v>
      </c>
    </row>
    <row r="27" spans="2:5" ht="40" customHeight="1" thickBot="1" x14ac:dyDescent="0.3">
      <c r="B27" s="426" t="s">
        <v>837</v>
      </c>
      <c r="C27" s="470" t="s">
        <v>833</v>
      </c>
      <c r="D27" s="427" t="s">
        <v>736</v>
      </c>
      <c r="E27" s="426" t="s">
        <v>835</v>
      </c>
    </row>
  </sheetData>
  <mergeCells count="4">
    <mergeCell ref="B2:E2"/>
    <mergeCell ref="B5:E5"/>
    <mergeCell ref="B7:E7"/>
    <mergeCell ref="B3:E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2</vt:i4>
      </vt:variant>
    </vt:vector>
  </HeadingPairs>
  <TitlesOfParts>
    <vt:vector size="17" baseType="lpstr">
      <vt:lpstr>Template change log &amp; approval</vt:lpstr>
      <vt:lpstr>SYNTHESE-SUMMARY</vt:lpstr>
      <vt:lpstr>EGAPE-GRAEP</vt:lpstr>
      <vt:lpstr>Annexe A FR</vt:lpstr>
      <vt:lpstr>Annex A EN</vt:lpstr>
      <vt:lpstr>Annexe B FR</vt:lpstr>
      <vt:lpstr>Annex B EN</vt:lpstr>
      <vt:lpstr>Annexe C FR</vt:lpstr>
      <vt:lpstr>Annex C EN</vt:lpstr>
      <vt:lpstr>Annexe D-1 FR </vt:lpstr>
      <vt:lpstr>Annex D-1 EN</vt:lpstr>
      <vt:lpstr>Annexe D-2 FR</vt:lpstr>
      <vt:lpstr>Annex D-2 EN</vt:lpstr>
      <vt:lpstr>UPSLIDE_UndoFormatting</vt:lpstr>
      <vt:lpstr>UPSLIDE_Undo</vt:lpstr>
      <vt:lpstr>'EGAPE-GRAEP'!Zone_d_impression</vt:lpstr>
      <vt:lpstr>'Template change log &amp; approval'!Zone_d_impression</vt:lpstr>
    </vt:vector>
  </TitlesOfParts>
  <Company>THALES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ROUGERIE</dc:creator>
  <cp:lastModifiedBy>Christophe CAUSSIGNAC</cp:lastModifiedBy>
  <cp:lastPrinted>2020-07-22T14:22:24Z</cp:lastPrinted>
  <dcterms:created xsi:type="dcterms:W3CDTF">2009-02-03T09:20:28Z</dcterms:created>
  <dcterms:modified xsi:type="dcterms:W3CDTF">2022-09-05T07:46:08Z</dcterms:modified>
</cp:coreProperties>
</file>